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die\Documents\CD31 RUGBY\CD31 RUGBY PAR SAISON\CD31 RUGBY (2022-23)\RUGBY A 7 (2022-2023)\"/>
    </mc:Choice>
  </mc:AlternateContent>
  <bookViews>
    <workbookView xWindow="0" yWindow="0" windowWidth="23040" windowHeight="9372"/>
  </bookViews>
  <sheets>
    <sheet name="POINTS et CAS EGALITE" sheetId="1" r:id="rId1"/>
    <sheet name="Tableau à 3" sheetId="2" r:id="rId2"/>
    <sheet name="tableau à 4" sheetId="3" r:id="rId3"/>
    <sheet name="tableau à 5" sheetId="4" r:id="rId4"/>
    <sheet name="tableau à 6" sheetId="5" r:id="rId5"/>
    <sheet name="Tableau à 8" sheetId="6" r:id="rId6"/>
    <sheet name="Feuil3" sheetId="20" r:id="rId7"/>
  </sheets>
  <calcPr calcId="152511"/>
  <extLst>
    <ext uri="GoogleSheetsCustomDataVersion1">
      <go:sheetsCustomData xmlns:go="http://customooxmlschemas.google.com/" r:id="rId24" roundtripDataSignature="AMtx7miQPbjmFK15Glc5ZsLe1oe3iVMYwg=="/>
    </ext>
  </extLst>
</workbook>
</file>

<file path=xl/calcChain.xml><?xml version="1.0" encoding="utf-8"?>
<calcChain xmlns="http://schemas.openxmlformats.org/spreadsheetml/2006/main">
  <c r="V40" i="6" l="1"/>
  <c r="U40" i="6"/>
  <c r="J40" i="6"/>
  <c r="I40" i="6"/>
  <c r="F40" i="6"/>
  <c r="E40" i="6"/>
  <c r="V39" i="6"/>
  <c r="U39" i="6"/>
  <c r="J39" i="6"/>
  <c r="H19" i="6" s="1"/>
  <c r="I39" i="6"/>
  <c r="F39" i="6"/>
  <c r="E39" i="6"/>
  <c r="V38" i="6"/>
  <c r="U38" i="6"/>
  <c r="J38" i="6"/>
  <c r="I38" i="6"/>
  <c r="F38" i="6"/>
  <c r="E38" i="6"/>
  <c r="V37" i="6"/>
  <c r="U37" i="6"/>
  <c r="J37" i="6"/>
  <c r="H12" i="6" s="1"/>
  <c r="I37" i="6"/>
  <c r="F37" i="6"/>
  <c r="E37" i="6"/>
  <c r="V35" i="6"/>
  <c r="U35" i="6"/>
  <c r="J35" i="6"/>
  <c r="I35" i="6"/>
  <c r="F35" i="6"/>
  <c r="E35" i="6"/>
  <c r="V34" i="6"/>
  <c r="U34" i="6"/>
  <c r="J34" i="6"/>
  <c r="I34" i="6"/>
  <c r="F34" i="6"/>
  <c r="E34" i="6"/>
  <c r="V33" i="6"/>
  <c r="U33" i="6"/>
  <c r="J33" i="6"/>
  <c r="I33" i="6"/>
  <c r="F33" i="6"/>
  <c r="E33" i="6"/>
  <c r="V32" i="6"/>
  <c r="U32" i="6"/>
  <c r="J32" i="6"/>
  <c r="I32" i="6"/>
  <c r="F32" i="6"/>
  <c r="E32" i="6"/>
  <c r="V30" i="6"/>
  <c r="U30" i="6"/>
  <c r="J30" i="6"/>
  <c r="I30" i="6"/>
  <c r="F30" i="6"/>
  <c r="E30" i="6"/>
  <c r="V29" i="6"/>
  <c r="U29" i="6"/>
  <c r="J29" i="6"/>
  <c r="I29" i="6"/>
  <c r="F18" i="6" s="1"/>
  <c r="F29" i="6"/>
  <c r="E29" i="6"/>
  <c r="V28" i="6"/>
  <c r="U28" i="6"/>
  <c r="J28" i="6"/>
  <c r="I28" i="6"/>
  <c r="F28" i="6"/>
  <c r="E28" i="6"/>
  <c r="V27" i="6"/>
  <c r="U27" i="6"/>
  <c r="J27" i="6"/>
  <c r="I27" i="6"/>
  <c r="F11" i="6" s="1"/>
  <c r="F27" i="6"/>
  <c r="E27" i="6"/>
  <c r="N21" i="6"/>
  <c r="M21" i="6"/>
  <c r="O21" i="6" s="1"/>
  <c r="K21" i="6"/>
  <c r="J21" i="6"/>
  <c r="L21" i="6" s="1"/>
  <c r="I21" i="6"/>
  <c r="N20" i="6"/>
  <c r="M20" i="6"/>
  <c r="O20" i="6" s="1"/>
  <c r="K20" i="6"/>
  <c r="L20" i="6" s="1"/>
  <c r="J20" i="6"/>
  <c r="I20" i="6"/>
  <c r="N19" i="6"/>
  <c r="M19" i="6"/>
  <c r="O19" i="6" s="1"/>
  <c r="K19" i="6"/>
  <c r="J19" i="6"/>
  <c r="L19" i="6" s="1"/>
  <c r="I19" i="6"/>
  <c r="O18" i="6"/>
  <c r="N18" i="6"/>
  <c r="M18" i="6"/>
  <c r="K18" i="6"/>
  <c r="J18" i="6"/>
  <c r="L18" i="6" s="1"/>
  <c r="I18" i="6"/>
  <c r="N14" i="6"/>
  <c r="O14" i="6" s="1"/>
  <c r="M14" i="6"/>
  <c r="K14" i="6"/>
  <c r="J14" i="6"/>
  <c r="L14" i="6" s="1"/>
  <c r="I14" i="6"/>
  <c r="N13" i="6"/>
  <c r="M13" i="6"/>
  <c r="O13" i="6" s="1"/>
  <c r="L13" i="6"/>
  <c r="K13" i="6"/>
  <c r="J13" i="6"/>
  <c r="I13" i="6"/>
  <c r="N12" i="6"/>
  <c r="M12" i="6"/>
  <c r="K12" i="6"/>
  <c r="J12" i="6"/>
  <c r="L12" i="6" s="1"/>
  <c r="I12" i="6"/>
  <c r="N11" i="6"/>
  <c r="M11" i="6"/>
  <c r="O11" i="6" s="1"/>
  <c r="K11" i="6"/>
  <c r="J11" i="6"/>
  <c r="L11" i="6" s="1"/>
  <c r="I11" i="6"/>
  <c r="G11" i="6"/>
  <c r="V40" i="5"/>
  <c r="U40" i="5"/>
  <c r="J40" i="5"/>
  <c r="I40" i="5"/>
  <c r="F40" i="5"/>
  <c r="E40" i="5"/>
  <c r="V39" i="5"/>
  <c r="U39" i="5"/>
  <c r="J39" i="5"/>
  <c r="I39" i="5"/>
  <c r="F39" i="5"/>
  <c r="E39" i="5"/>
  <c r="V38" i="5"/>
  <c r="U38" i="5"/>
  <c r="J38" i="5"/>
  <c r="I38" i="5"/>
  <c r="F38" i="5"/>
  <c r="E38" i="5"/>
  <c r="V31" i="5"/>
  <c r="U31" i="5"/>
  <c r="J31" i="5"/>
  <c r="H17" i="5" s="1"/>
  <c r="I31" i="5"/>
  <c r="F31" i="5"/>
  <c r="E31" i="5"/>
  <c r="V30" i="5"/>
  <c r="U30" i="5"/>
  <c r="J30" i="5"/>
  <c r="I30" i="5"/>
  <c r="G12" i="5" s="1"/>
  <c r="F30" i="5"/>
  <c r="E30" i="5"/>
  <c r="V28" i="5"/>
  <c r="U28" i="5"/>
  <c r="J28" i="5"/>
  <c r="F19" i="5" s="1"/>
  <c r="I28" i="5"/>
  <c r="F28" i="5"/>
  <c r="E28" i="5"/>
  <c r="V27" i="5"/>
  <c r="U27" i="5"/>
  <c r="J27" i="5"/>
  <c r="I27" i="5"/>
  <c r="H11" i="5" s="1"/>
  <c r="F27" i="5"/>
  <c r="E27" i="5"/>
  <c r="V25" i="5"/>
  <c r="U25" i="5"/>
  <c r="J25" i="5"/>
  <c r="G18" i="5" s="1"/>
  <c r="I25" i="5"/>
  <c r="F25" i="5"/>
  <c r="E25" i="5"/>
  <c r="V24" i="5"/>
  <c r="U24" i="5"/>
  <c r="J24" i="5"/>
  <c r="I24" i="5"/>
  <c r="F13" i="5" s="1"/>
  <c r="F24" i="5"/>
  <c r="E24" i="5"/>
  <c r="N19" i="5"/>
  <c r="M19" i="5"/>
  <c r="O19" i="5" s="1"/>
  <c r="K19" i="5"/>
  <c r="J19" i="5"/>
  <c r="L19" i="5" s="1"/>
  <c r="I19" i="5"/>
  <c r="N18" i="5"/>
  <c r="M18" i="5"/>
  <c r="O18" i="5" s="1"/>
  <c r="K18" i="5"/>
  <c r="J18" i="5"/>
  <c r="L18" i="5" s="1"/>
  <c r="I18" i="5"/>
  <c r="N17" i="5"/>
  <c r="M17" i="5"/>
  <c r="O17" i="5" s="1"/>
  <c r="K17" i="5"/>
  <c r="J17" i="5"/>
  <c r="I17" i="5"/>
  <c r="F17" i="5"/>
  <c r="O13" i="5"/>
  <c r="N13" i="5"/>
  <c r="M13" i="5"/>
  <c r="K13" i="5"/>
  <c r="J13" i="5"/>
  <c r="L13" i="5" s="1"/>
  <c r="I13" i="5"/>
  <c r="N12" i="5"/>
  <c r="O12" i="5" s="1"/>
  <c r="M12" i="5"/>
  <c r="K12" i="5"/>
  <c r="J12" i="5"/>
  <c r="L12" i="5" s="1"/>
  <c r="I12" i="5"/>
  <c r="N11" i="5"/>
  <c r="M11" i="5"/>
  <c r="O11" i="5" s="1"/>
  <c r="K11" i="5"/>
  <c r="J11" i="5"/>
  <c r="L11" i="5" s="1"/>
  <c r="I11" i="5"/>
  <c r="V32" i="4"/>
  <c r="U32" i="4"/>
  <c r="J32" i="4"/>
  <c r="I32" i="4"/>
  <c r="F13" i="4" s="1"/>
  <c r="F32" i="4"/>
  <c r="E32" i="4"/>
  <c r="V31" i="4"/>
  <c r="U31" i="4"/>
  <c r="J31" i="4"/>
  <c r="I31" i="4"/>
  <c r="F31" i="4"/>
  <c r="E31" i="4"/>
  <c r="V29" i="4"/>
  <c r="U29" i="4"/>
  <c r="J29" i="4"/>
  <c r="I29" i="4"/>
  <c r="F29" i="4"/>
  <c r="E29" i="4"/>
  <c r="V28" i="4"/>
  <c r="U28" i="4"/>
  <c r="J28" i="4"/>
  <c r="G14" i="4" s="1"/>
  <c r="I28" i="4"/>
  <c r="F28" i="4"/>
  <c r="E28" i="4"/>
  <c r="V26" i="4"/>
  <c r="U26" i="4"/>
  <c r="J26" i="4"/>
  <c r="I26" i="4"/>
  <c r="F26" i="4"/>
  <c r="E26" i="4"/>
  <c r="V25" i="4"/>
  <c r="U25" i="4"/>
  <c r="J25" i="4"/>
  <c r="I25" i="4"/>
  <c r="F25" i="4"/>
  <c r="E25" i="4"/>
  <c r="V23" i="4"/>
  <c r="U23" i="4"/>
  <c r="J23" i="4"/>
  <c r="H14" i="4" s="1"/>
  <c r="I23" i="4"/>
  <c r="F23" i="4"/>
  <c r="E23" i="4"/>
  <c r="V22" i="4"/>
  <c r="U22" i="4"/>
  <c r="J22" i="4"/>
  <c r="H13" i="4" s="1"/>
  <c r="I22" i="4"/>
  <c r="F22" i="4"/>
  <c r="E22" i="4"/>
  <c r="V20" i="4"/>
  <c r="U20" i="4"/>
  <c r="J20" i="4"/>
  <c r="F12" i="4" s="1"/>
  <c r="I20" i="4"/>
  <c r="H11" i="4" s="1"/>
  <c r="F20" i="4"/>
  <c r="E20" i="4"/>
  <c r="V19" i="4"/>
  <c r="U19" i="4"/>
  <c r="J19" i="4"/>
  <c r="H10" i="4" s="1"/>
  <c r="I19" i="4"/>
  <c r="F19" i="4"/>
  <c r="E19" i="4"/>
  <c r="N14" i="4"/>
  <c r="M14" i="4"/>
  <c r="O14" i="4" s="1"/>
  <c r="K14" i="4"/>
  <c r="J14" i="4"/>
  <c r="L14" i="4" s="1"/>
  <c r="I14" i="4"/>
  <c r="F14" i="4"/>
  <c r="E14" i="4" s="1"/>
  <c r="O13" i="4"/>
  <c r="N13" i="4"/>
  <c r="M13" i="4"/>
  <c r="K13" i="4"/>
  <c r="J13" i="4"/>
  <c r="L13" i="4" s="1"/>
  <c r="I13" i="4"/>
  <c r="G13" i="4"/>
  <c r="O12" i="4"/>
  <c r="N12" i="4"/>
  <c r="M12" i="4"/>
  <c r="L12" i="4"/>
  <c r="K12" i="4"/>
  <c r="J12" i="4"/>
  <c r="I12" i="4"/>
  <c r="H12" i="4"/>
  <c r="G12" i="4"/>
  <c r="N11" i="4"/>
  <c r="M11" i="4"/>
  <c r="O11" i="4" s="1"/>
  <c r="L11" i="4"/>
  <c r="K11" i="4"/>
  <c r="J11" i="4"/>
  <c r="I11" i="4"/>
  <c r="N10" i="4"/>
  <c r="M10" i="4"/>
  <c r="O10" i="4" s="1"/>
  <c r="K10" i="4"/>
  <c r="J10" i="4"/>
  <c r="L10" i="4" s="1"/>
  <c r="I10" i="4"/>
  <c r="F10" i="4"/>
  <c r="J37" i="3"/>
  <c r="V32" i="3"/>
  <c r="U32" i="3"/>
  <c r="J32" i="3"/>
  <c r="I32" i="3"/>
  <c r="J36" i="3" s="1"/>
  <c r="F32" i="3"/>
  <c r="E32" i="3"/>
  <c r="V31" i="3"/>
  <c r="U31" i="3"/>
  <c r="J31" i="3"/>
  <c r="I31" i="3"/>
  <c r="J39" i="3" s="1"/>
  <c r="F31" i="3"/>
  <c r="E31" i="3"/>
  <c r="V25" i="3"/>
  <c r="U25" i="3"/>
  <c r="J25" i="3"/>
  <c r="I25" i="3"/>
  <c r="F25" i="3"/>
  <c r="E25" i="3"/>
  <c r="V24" i="3"/>
  <c r="U24" i="3"/>
  <c r="J24" i="3"/>
  <c r="I24" i="3"/>
  <c r="F24" i="3"/>
  <c r="E24" i="3"/>
  <c r="V22" i="3"/>
  <c r="U22" i="3"/>
  <c r="J22" i="3"/>
  <c r="F13" i="3" s="1"/>
  <c r="I22" i="3"/>
  <c r="F22" i="3"/>
  <c r="E22" i="3"/>
  <c r="V21" i="3"/>
  <c r="U21" i="3"/>
  <c r="J21" i="3"/>
  <c r="I21" i="3"/>
  <c r="F21" i="3"/>
  <c r="E21" i="3"/>
  <c r="V19" i="3"/>
  <c r="U19" i="3"/>
  <c r="J19" i="3"/>
  <c r="G12" i="3" s="1"/>
  <c r="I19" i="3"/>
  <c r="G11" i="3" s="1"/>
  <c r="F19" i="3"/>
  <c r="E19" i="3"/>
  <c r="V18" i="3"/>
  <c r="U18" i="3"/>
  <c r="J18" i="3"/>
  <c r="I18" i="3"/>
  <c r="H10" i="3" s="1"/>
  <c r="F18" i="3"/>
  <c r="E18" i="3"/>
  <c r="O13" i="3"/>
  <c r="N13" i="3"/>
  <c r="M13" i="3"/>
  <c r="K13" i="3"/>
  <c r="J13" i="3"/>
  <c r="L13" i="3" s="1"/>
  <c r="I13" i="3"/>
  <c r="G13" i="3"/>
  <c r="O12" i="3"/>
  <c r="N12" i="3"/>
  <c r="M12" i="3"/>
  <c r="L12" i="3"/>
  <c r="K12" i="3"/>
  <c r="J12" i="3"/>
  <c r="I12" i="3"/>
  <c r="H12" i="3"/>
  <c r="N11" i="3"/>
  <c r="M11" i="3"/>
  <c r="O11" i="3" s="1"/>
  <c r="L11" i="3"/>
  <c r="K11" i="3"/>
  <c r="J11" i="3"/>
  <c r="I11" i="3"/>
  <c r="H11" i="3"/>
  <c r="N10" i="3"/>
  <c r="M10" i="3"/>
  <c r="O10" i="3" s="1"/>
  <c r="K10" i="3"/>
  <c r="J10" i="3"/>
  <c r="L10" i="3" s="1"/>
  <c r="I10" i="3"/>
  <c r="G10" i="3"/>
  <c r="F10" i="3"/>
  <c r="E10" i="3" s="1"/>
  <c r="V21" i="2"/>
  <c r="U21" i="2"/>
  <c r="J21" i="2"/>
  <c r="H10" i="2" s="1"/>
  <c r="I21" i="2"/>
  <c r="F21" i="2"/>
  <c r="E21" i="2"/>
  <c r="V19" i="2"/>
  <c r="U19" i="2"/>
  <c r="J19" i="2"/>
  <c r="I19" i="2"/>
  <c r="F19" i="2"/>
  <c r="E19" i="2"/>
  <c r="V17" i="2"/>
  <c r="U17" i="2"/>
  <c r="J17" i="2"/>
  <c r="F11" i="2" s="1"/>
  <c r="I17" i="2"/>
  <c r="G12" i="2" s="1"/>
  <c r="F17" i="2"/>
  <c r="E17" i="2"/>
  <c r="N12" i="2"/>
  <c r="M12" i="2"/>
  <c r="O12" i="2" s="1"/>
  <c r="L12" i="2"/>
  <c r="K12" i="2"/>
  <c r="J12" i="2"/>
  <c r="I12" i="2"/>
  <c r="H12" i="2"/>
  <c r="N11" i="2"/>
  <c r="M11" i="2"/>
  <c r="O11" i="2" s="1"/>
  <c r="K11" i="2"/>
  <c r="J11" i="2"/>
  <c r="L11" i="2" s="1"/>
  <c r="I11" i="2"/>
  <c r="O10" i="2"/>
  <c r="N10" i="2"/>
  <c r="M10" i="2"/>
  <c r="K10" i="2"/>
  <c r="J10" i="2"/>
  <c r="L10" i="2" s="1"/>
  <c r="I10" i="2"/>
  <c r="G10" i="2"/>
  <c r="F10" i="2"/>
  <c r="E10" i="2" s="1"/>
  <c r="G18" i="6" l="1"/>
  <c r="F14" i="6"/>
  <c r="F21" i="6"/>
  <c r="H13" i="6"/>
  <c r="H20" i="6"/>
  <c r="F12" i="6"/>
  <c r="O12" i="6"/>
  <c r="G21" i="6"/>
  <c r="G12" i="6"/>
  <c r="H21" i="6"/>
  <c r="G14" i="6"/>
  <c r="F19" i="6"/>
  <c r="E19" i="6" s="1"/>
  <c r="G13" i="6"/>
  <c r="G20" i="6"/>
  <c r="H14" i="6"/>
  <c r="G19" i="6"/>
  <c r="H12" i="5"/>
  <c r="G13" i="5"/>
  <c r="G19" i="5"/>
  <c r="P19" i="5" s="1"/>
  <c r="F12" i="5"/>
  <c r="P12" i="5" s="1"/>
  <c r="L17" i="5"/>
  <c r="H18" i="5"/>
  <c r="H19" i="5"/>
  <c r="E13" i="4"/>
  <c r="P13" i="4"/>
  <c r="E19" i="5"/>
  <c r="E12" i="4"/>
  <c r="P12" i="4"/>
  <c r="G11" i="2"/>
  <c r="E11" i="2" s="1"/>
  <c r="F12" i="2"/>
  <c r="F11" i="3"/>
  <c r="H13" i="3"/>
  <c r="E13" i="3" s="1"/>
  <c r="J38" i="3"/>
  <c r="G10" i="4"/>
  <c r="E10" i="4" s="1"/>
  <c r="F11" i="4"/>
  <c r="F11" i="5"/>
  <c r="H13" i="5"/>
  <c r="E13" i="5" s="1"/>
  <c r="G17" i="5"/>
  <c r="E17" i="5" s="1"/>
  <c r="F18" i="5"/>
  <c r="H11" i="6"/>
  <c r="E11" i="6" s="1"/>
  <c r="F13" i="6"/>
  <c r="H18" i="6"/>
  <c r="E18" i="6" s="1"/>
  <c r="F20" i="6"/>
  <c r="P10" i="2"/>
  <c r="H11" i="2"/>
  <c r="P10" i="3"/>
  <c r="F12" i="3"/>
  <c r="P10" i="4"/>
  <c r="G11" i="4"/>
  <c r="P14" i="4"/>
  <c r="G11" i="5"/>
  <c r="P17" i="5"/>
  <c r="P12" i="6"/>
  <c r="P19" i="6"/>
  <c r="P21" i="6" l="1"/>
  <c r="E12" i="6"/>
  <c r="E14" i="6"/>
  <c r="E21" i="6"/>
  <c r="P14" i="6"/>
  <c r="E12" i="5"/>
  <c r="P12" i="2"/>
  <c r="E12" i="2"/>
  <c r="P18" i="6"/>
  <c r="P13" i="5"/>
  <c r="P13" i="3"/>
  <c r="P13" i="6"/>
  <c r="E13" i="6"/>
  <c r="P11" i="5"/>
  <c r="Q11" i="5" s="1"/>
  <c r="E11" i="5"/>
  <c r="P11" i="6"/>
  <c r="P11" i="2"/>
  <c r="Q11" i="2" s="1"/>
  <c r="P12" i="3"/>
  <c r="E12" i="3"/>
  <c r="P20" i="6"/>
  <c r="E20" i="6"/>
  <c r="P18" i="5"/>
  <c r="Q18" i="5" s="1"/>
  <c r="E18" i="5"/>
  <c r="P11" i="4"/>
  <c r="Q11" i="4" s="1"/>
  <c r="E11" i="4"/>
  <c r="P11" i="3"/>
  <c r="Q11" i="3" s="1"/>
  <c r="E11" i="3"/>
  <c r="Q12" i="4"/>
  <c r="Q13" i="4"/>
  <c r="Q20" i="6" l="1"/>
  <c r="Q21" i="6"/>
  <c r="Q11" i="6"/>
  <c r="Q12" i="3"/>
  <c r="Q12" i="5"/>
  <c r="Q10" i="4"/>
  <c r="Q19" i="5"/>
  <c r="Q14" i="6"/>
  <c r="Q13" i="5"/>
  <c r="Q12" i="2"/>
  <c r="Q14" i="4"/>
  <c r="Q17" i="5"/>
  <c r="Q12" i="6"/>
  <c r="Q18" i="6"/>
  <c r="Q19" i="6"/>
  <c r="Q10" i="2"/>
  <c r="Q13" i="6"/>
  <c r="Q13" i="3"/>
  <c r="Q10" i="3"/>
</calcChain>
</file>

<file path=xl/sharedStrings.xml><?xml version="1.0" encoding="utf-8"?>
<sst xmlns="http://schemas.openxmlformats.org/spreadsheetml/2006/main" count="634" uniqueCount="214">
  <si>
    <t>POINTS ET EGALITES</t>
  </si>
  <si>
    <t>RESULTATS</t>
  </si>
  <si>
    <t>POINTS TERRAIN</t>
  </si>
  <si>
    <t>CLASSEMENT A L'ISSUE DES MATCHES DE POULE</t>
  </si>
  <si>
    <t>victoire</t>
  </si>
  <si>
    <t>nul</t>
  </si>
  <si>
    <t xml:space="preserve">défaite </t>
  </si>
  <si>
    <t>forfait</t>
  </si>
  <si>
    <t>Legende</t>
  </si>
  <si>
    <t>remplissage</t>
  </si>
  <si>
    <t xml:space="preserve"> -&gt;</t>
  </si>
  <si>
    <t>Ne pas toucher</t>
  </si>
  <si>
    <t xml:space="preserve">FACTEURS PRIS EN COMPTE EN CAS D'EGALITE </t>
  </si>
  <si>
    <t>Va se remplir automatiquement</t>
  </si>
  <si>
    <t>n° 1</t>
  </si>
  <si>
    <t>résultats du match particulier</t>
  </si>
  <si>
    <t>à compléter à la main</t>
  </si>
  <si>
    <t>n° 2</t>
  </si>
  <si>
    <t>nombre d'exlusion définitive et infraction relevée</t>
  </si>
  <si>
    <t>n° 3</t>
  </si>
  <si>
    <t>goal average total</t>
  </si>
  <si>
    <t>n° 4</t>
  </si>
  <si>
    <t>total essais marqués</t>
  </si>
  <si>
    <t>n° 5</t>
  </si>
  <si>
    <t>total points marqués</t>
  </si>
  <si>
    <t>n° 6</t>
  </si>
  <si>
    <t>tirage au sort</t>
  </si>
  <si>
    <r>
      <rPr>
        <b/>
        <sz val="16"/>
        <color theme="1"/>
        <rFont val="Calibri"/>
      </rPr>
      <t>Poule 1</t>
    </r>
    <r>
      <rPr>
        <sz val="14"/>
        <color rgb="FF000000"/>
        <rFont val="Calibri"/>
      </rPr>
      <t xml:space="preserve"> (exemple)</t>
    </r>
  </si>
  <si>
    <t>EQUIPE</t>
  </si>
  <si>
    <t>J</t>
  </si>
  <si>
    <t>G</t>
  </si>
  <si>
    <t>N</t>
  </si>
  <si>
    <t>P</t>
  </si>
  <si>
    <t>CR</t>
  </si>
  <si>
    <t>PM</t>
  </si>
  <si>
    <t>PE</t>
  </si>
  <si>
    <t>GA</t>
  </si>
  <si>
    <t>EM</t>
  </si>
  <si>
    <t>EE</t>
  </si>
  <si>
    <t>DE</t>
  </si>
  <si>
    <t>PTS</t>
  </si>
  <si>
    <t>A1</t>
  </si>
  <si>
    <t>A2</t>
  </si>
  <si>
    <t>A3</t>
  </si>
  <si>
    <t>A4</t>
  </si>
  <si>
    <t>A5</t>
  </si>
  <si>
    <t>LEGENDE</t>
  </si>
  <si>
    <t>nombre de matches joués</t>
  </si>
  <si>
    <t>nombre de matches gagnés</t>
  </si>
  <si>
    <t>nombre de matches nusl</t>
  </si>
  <si>
    <t>nombre de matches perdus</t>
  </si>
  <si>
    <t>nombre de cartons rouges</t>
  </si>
  <si>
    <t>nombre de points marqués (points de marque)</t>
  </si>
  <si>
    <t>nombre de points encaissés (pts marqués par l'adversaire)</t>
  </si>
  <si>
    <t xml:space="preserve">goal average (différence PM et PE) </t>
  </si>
  <si>
    <t>nombre d'essais marqués</t>
  </si>
  <si>
    <t>nombre d'essais encaissés</t>
  </si>
  <si>
    <t>différenceentre essais marqués et encaissés</t>
  </si>
  <si>
    <t>points terrain</t>
  </si>
  <si>
    <t>Tableau à 3 équipes</t>
  </si>
  <si>
    <t xml:space="preserve">CLSMT </t>
  </si>
  <si>
    <t>MATCHES DE POULES</t>
  </si>
  <si>
    <t>Score</t>
  </si>
  <si>
    <t>Résultats</t>
  </si>
  <si>
    <t>Essais</t>
  </si>
  <si>
    <t>Transformations</t>
  </si>
  <si>
    <t>Pénalités</t>
  </si>
  <si>
    <t>Drops</t>
  </si>
  <si>
    <t>Vérif</t>
  </si>
  <si>
    <t>TEMPS</t>
  </si>
  <si>
    <t>Match N°</t>
  </si>
  <si>
    <t>Oppositions</t>
  </si>
  <si>
    <t>EQUIPE 1</t>
  </si>
  <si>
    <t>EQUIPE 2</t>
  </si>
  <si>
    <t>Eq. 1</t>
  </si>
  <si>
    <t>Eq.2</t>
  </si>
  <si>
    <t>Eq . 1</t>
  </si>
  <si>
    <t>Eq. 2</t>
  </si>
  <si>
    <t>3 contre 2</t>
  </si>
  <si>
    <t>PAUSE (20min)</t>
  </si>
  <si>
    <t>1 contre 3</t>
  </si>
  <si>
    <t>2 contre 1</t>
  </si>
  <si>
    <t>FIN</t>
  </si>
  <si>
    <t>Utiliser la colonne CLSMT (en cas d'égalité se référer à la feuille "POINTS et CAS EGALITE")</t>
  </si>
  <si>
    <t xml:space="preserve">Classement final 1 à 3 
</t>
  </si>
  <si>
    <t>Tableau à 4 équipes</t>
  </si>
  <si>
    <t>Classement Poule 1 à 4</t>
  </si>
  <si>
    <t xml:space="preserve"> &lt;-</t>
  </si>
  <si>
    <t xml:space="preserve"> MATCHES DE POULES</t>
  </si>
  <si>
    <t>1 contre 4</t>
  </si>
  <si>
    <t>2 contre 3</t>
  </si>
  <si>
    <t>2 contre 4</t>
  </si>
  <si>
    <t>1 contre 2</t>
  </si>
  <si>
    <t>3 contre 4</t>
  </si>
  <si>
    <t>PHASES FINALES</t>
  </si>
  <si>
    <t>3e/4e</t>
  </si>
  <si>
    <t>finale 1er/2e</t>
  </si>
  <si>
    <t>Classement final 1 à 4</t>
  </si>
  <si>
    <t>Tableau à 5 équipes</t>
  </si>
  <si>
    <t>5 contre 1</t>
  </si>
  <si>
    <t>2 contre 5</t>
  </si>
  <si>
    <t>3 contre 5</t>
  </si>
  <si>
    <t>4 contre 5</t>
  </si>
  <si>
    <t>Classement de 1 à 5</t>
  </si>
  <si>
    <t>TABLEAU A 6 EQUIPES</t>
  </si>
  <si>
    <t>Poule 1</t>
  </si>
  <si>
    <t>CLSMT P1</t>
  </si>
  <si>
    <t>Classement matches de poules</t>
  </si>
  <si>
    <t>Poule 2</t>
  </si>
  <si>
    <t>CLSMT P2</t>
  </si>
  <si>
    <t>P1 : 3 contre 2</t>
  </si>
  <si>
    <t>P2 : 3 contre 2</t>
  </si>
  <si>
    <t>P1 : 1 contre 3</t>
  </si>
  <si>
    <t>P2 : 1 contre 3</t>
  </si>
  <si>
    <t>P1 : 2 contre 1</t>
  </si>
  <si>
    <t>P2 : 2 contre 1</t>
  </si>
  <si>
    <t xml:space="preserve">Classement final de 1 à 6 </t>
  </si>
  <si>
    <t>Tableau à 8 équipes</t>
  </si>
  <si>
    <t>POULE 1</t>
  </si>
  <si>
    <t>Classement Poule 1</t>
  </si>
  <si>
    <t>Classement 1 à 8</t>
  </si>
  <si>
    <t>Faire la synthèse des classements Poule 1 et Poule 2 (en cas d'égalité se référer à la feuille "POINTS et CAS EGALITE")</t>
  </si>
  <si>
    <t>POULE 2</t>
  </si>
  <si>
    <t xml:space="preserve">Classement Poule 2 </t>
  </si>
  <si>
    <t xml:space="preserve">MATCHES DE POULES </t>
  </si>
  <si>
    <t>P1: 1 contre 4</t>
  </si>
  <si>
    <t>P1: 2 contre 3</t>
  </si>
  <si>
    <t>P2: 1 contre 4</t>
  </si>
  <si>
    <t>P2: 2 contre 3</t>
  </si>
  <si>
    <t>P1: 1 contre 3</t>
  </si>
  <si>
    <t>P1: 2 contre 4</t>
  </si>
  <si>
    <t>P2: 1 contre 3</t>
  </si>
  <si>
    <t>P2: 2 contre 4</t>
  </si>
  <si>
    <t>P1: 1 contre 2</t>
  </si>
  <si>
    <t>P1: 3 contre 4</t>
  </si>
  <si>
    <t>P2: 1 contre 2</t>
  </si>
  <si>
    <t>P2: 3 contre 4</t>
  </si>
  <si>
    <t>Classement final 1 à 12</t>
  </si>
  <si>
    <t>CUP</t>
  </si>
  <si>
    <t>P3 : 1 contre 3</t>
  </si>
  <si>
    <t>PAUSE (40min)</t>
  </si>
  <si>
    <t>JOURNEE 1: MATCHES DE POULES</t>
  </si>
  <si>
    <t>P1 : 2 contre 3</t>
  </si>
  <si>
    <t>P2 : 2 contre 3</t>
  </si>
  <si>
    <t>P1 : 1 contre 4</t>
  </si>
  <si>
    <t>P2 : 1 contre 4</t>
  </si>
  <si>
    <t>P1 : 3 contre 4</t>
  </si>
  <si>
    <t>P2 : 3 contre 4</t>
  </si>
  <si>
    <t>P1 : 1 contre 2</t>
  </si>
  <si>
    <t>P2 : 1 contre 2</t>
  </si>
  <si>
    <t>P1 : 2 contre 4</t>
  </si>
  <si>
    <t>P4 : 1 contre 3</t>
  </si>
  <si>
    <t>FIN JOURNEE 2</t>
  </si>
  <si>
    <t>P3 : 1 contre 4</t>
  </si>
  <si>
    <t>P3 : 2 contre 3</t>
  </si>
  <si>
    <t>P4 : 1 contre 4</t>
  </si>
  <si>
    <t>P4 : 2 contre 3</t>
  </si>
  <si>
    <t>P3 : 2 contre 4</t>
  </si>
  <si>
    <t>P4 : 2 contre 4</t>
  </si>
  <si>
    <t>P2 : 2 contre 4</t>
  </si>
  <si>
    <t>P3 : 1 contre 2</t>
  </si>
  <si>
    <t>P3 : 3 contre 4</t>
  </si>
  <si>
    <t>P4 : 1 contre 2</t>
  </si>
  <si>
    <t>P4 : 3 contre 4</t>
  </si>
  <si>
    <t>13H30</t>
  </si>
  <si>
    <t>FIN JOURNEE 1</t>
  </si>
  <si>
    <t>14H30</t>
  </si>
  <si>
    <t>1/4 BOWL 3ème P1/4ème P4</t>
  </si>
  <si>
    <t>1/4 BOWL 3ème P3/4ème P2</t>
  </si>
  <si>
    <t>14H50</t>
  </si>
  <si>
    <t>1/4 BOWL 3ème P4/4ème P1</t>
  </si>
  <si>
    <t>1/4 BOWL 3ème P2/4ème P3</t>
  </si>
  <si>
    <t>15H10</t>
  </si>
  <si>
    <t>1/4 CUP  1er P1/2ème P4</t>
  </si>
  <si>
    <t>1/4 CUP 1er P3/2ème P2</t>
  </si>
  <si>
    <t>15H30</t>
  </si>
  <si>
    <t>1/4 CUP 1er P4/2ème P1</t>
  </si>
  <si>
    <t>1/4 CUP 1er P2/2ème P3</t>
  </si>
  <si>
    <t>15H50</t>
  </si>
  <si>
    <t>1/2 SHIELD Perdants M25/26</t>
  </si>
  <si>
    <t>1/2 SHIELD Perdants M27/28</t>
  </si>
  <si>
    <t>16H10</t>
  </si>
  <si>
    <t>1/2 BOWL Vainqueurs M25/26</t>
  </si>
  <si>
    <t>1/2 BOWL  Vainqueurs M27/28</t>
  </si>
  <si>
    <t>16H30</t>
  </si>
  <si>
    <t>1/2 PLATE Perdants M29/30</t>
  </si>
  <si>
    <t>1/2 PLATE Perdants M31/32</t>
  </si>
  <si>
    <t>16H50</t>
  </si>
  <si>
    <t>1/2 CUP Vainqueurs M29/30</t>
  </si>
  <si>
    <t>1/2 CUP Vainqueurs M31/32</t>
  </si>
  <si>
    <t>17H10</t>
  </si>
  <si>
    <t>Finale SHIELD Vainqueurs M33/34</t>
  </si>
  <si>
    <t>17H30</t>
  </si>
  <si>
    <t>Finale BOWL Vainqueurs M35/36</t>
  </si>
  <si>
    <t>17H50</t>
  </si>
  <si>
    <t>Finale PLATE Vainqueurs M37/38</t>
  </si>
  <si>
    <t>18H10</t>
  </si>
  <si>
    <t>Petite finale CUP Perdants M39/40</t>
  </si>
  <si>
    <t>18H30</t>
  </si>
  <si>
    <t>Finale CUP Vainqueurs M39/40</t>
  </si>
  <si>
    <t xml:space="preserve"> JOURNEE 2: PHASES FINALES</t>
  </si>
  <si>
    <t>Petite Finale SHIELD - perdants M33/34</t>
  </si>
  <si>
    <t>Petite Finale BOWL - Perdant  M35/36</t>
  </si>
  <si>
    <t>Petite Finale PLATE - Perdant M37/38</t>
  </si>
  <si>
    <t>TOURNOI A</t>
  </si>
  <si>
    <t>14h10</t>
  </si>
  <si>
    <t>15h10</t>
  </si>
  <si>
    <t>13H50</t>
  </si>
  <si>
    <t xml:space="preserve">3eme P1 vs 3eme P2 = 5 et 6 </t>
  </si>
  <si>
    <t>2eme P1 vs 2eme P2 = 3 et 4</t>
  </si>
  <si>
    <t>1er P1 vs 1er P2 = 1 et 2</t>
  </si>
  <si>
    <r>
      <t xml:space="preserve">PAUSE </t>
    </r>
    <r>
      <rPr>
        <sz val="11"/>
        <color rgb="FF000000"/>
        <rFont val="Calibri"/>
      </rPr>
      <t>(40min)</t>
    </r>
  </si>
  <si>
    <t>14H10</t>
  </si>
  <si>
    <t>Pause (20min)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</si>
</sst>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[$-F400]h:mm:ss\ AM/PM"/>
  </numFmts>
  <fonts count="18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8"/>
      <color theme="1"/>
      <name val="Calibri"/>
    </font>
    <font>
      <b/>
      <sz val="16"/>
      <color theme="1"/>
      <name val="Calibri"/>
    </font>
    <font>
      <sz val="10"/>
      <color theme="1"/>
      <name val="Calibri"/>
    </font>
    <font>
      <b/>
      <sz val="24"/>
      <color theme="1"/>
      <name val="Calibri"/>
    </font>
    <font>
      <sz val="24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4"/>
      <color theme="1"/>
      <name val="Calibri"/>
    </font>
    <font>
      <sz val="14"/>
      <color theme="1"/>
      <name val="Calibri"/>
    </font>
    <font>
      <sz val="10"/>
      <color rgb="FF000000"/>
      <name val="Calibri"/>
    </font>
    <font>
      <sz val="14"/>
      <color rgb="FF000000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95B3D7"/>
        <bgColor rgb="FF95B3D7"/>
      </patternFill>
    </fill>
    <fill>
      <patternFill patternType="solid">
        <fgColor rgb="FFF2F2F2"/>
        <bgColor rgb="FFF2F2F2"/>
      </patternFill>
    </fill>
    <fill>
      <patternFill patternType="solid">
        <fgColor rgb="FFDBE5F1"/>
        <bgColor rgb="FFDBE5F1"/>
      </patternFill>
    </fill>
    <fill>
      <patternFill patternType="solid">
        <fgColor rgb="FFC4BD97"/>
        <bgColor rgb="FFC4BD97"/>
      </patternFill>
    </fill>
  </fills>
  <borders count="1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3" borderId="82" xfId="0" applyNumberFormat="1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1" fillId="3" borderId="40" xfId="0" applyNumberFormat="1" applyFont="1" applyFill="1" applyBorder="1" applyAlignment="1">
      <alignment horizontal="center" vertical="center"/>
    </xf>
    <xf numFmtId="164" fontId="1" fillId="3" borderId="88" xfId="0" applyNumberFormat="1" applyFont="1" applyFill="1" applyBorder="1" applyAlignment="1">
      <alignment horizontal="center" vertical="center"/>
    </xf>
    <xf numFmtId="0" fontId="1" fillId="3" borderId="78" xfId="0" applyFont="1" applyFill="1" applyBorder="1" applyAlignment="1">
      <alignment horizontal="center" vertical="center"/>
    </xf>
    <xf numFmtId="0" fontId="1" fillId="5" borderId="78" xfId="0" applyFont="1" applyFill="1" applyBorder="1" applyAlignment="1">
      <alignment horizontal="center" vertical="center"/>
    </xf>
    <xf numFmtId="0" fontId="1" fillId="5" borderId="89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164" fontId="4" fillId="3" borderId="51" xfId="0" applyNumberFormat="1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14" fillId="2" borderId="95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1" fillId="5" borderId="96" xfId="0" applyFont="1" applyFill="1" applyBorder="1" applyAlignment="1">
      <alignment horizontal="center" vertical="center"/>
    </xf>
    <xf numFmtId="0" fontId="1" fillId="5" borderId="97" xfId="0" applyFont="1" applyFill="1" applyBorder="1" applyAlignment="1">
      <alignment horizontal="center" vertical="center"/>
    </xf>
    <xf numFmtId="0" fontId="1" fillId="5" borderId="79" xfId="0" applyFont="1" applyFill="1" applyBorder="1" applyAlignment="1">
      <alignment horizontal="center" vertical="center"/>
    </xf>
    <xf numFmtId="20" fontId="1" fillId="3" borderId="15" xfId="0" applyNumberFormat="1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" fillId="2" borderId="105" xfId="0" applyFont="1" applyFill="1" applyBorder="1" applyAlignment="1">
      <alignment horizontal="center" vertical="center"/>
    </xf>
    <xf numFmtId="0" fontId="9" fillId="3" borderId="100" xfId="0" applyFont="1" applyFill="1" applyBorder="1" applyAlignment="1">
      <alignment vertical="center"/>
    </xf>
    <xf numFmtId="0" fontId="9" fillId="3" borderId="102" xfId="0" applyFont="1" applyFill="1" applyBorder="1" applyAlignment="1">
      <alignment vertical="center"/>
    </xf>
    <xf numFmtId="20" fontId="1" fillId="3" borderId="69" xfId="0" applyNumberFormat="1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vertical="center"/>
    </xf>
    <xf numFmtId="0" fontId="4" fillId="3" borderId="81" xfId="0" applyFont="1" applyFill="1" applyBorder="1" applyAlignment="1">
      <alignment vertical="center"/>
    </xf>
    <xf numFmtId="0" fontId="1" fillId="3" borderId="31" xfId="0" applyFont="1" applyFill="1" applyBorder="1" applyAlignment="1">
      <alignment horizontal="center" vertical="center"/>
    </xf>
    <xf numFmtId="0" fontId="7" fillId="3" borderId="101" xfId="0" applyFont="1" applyFill="1" applyBorder="1" applyAlignment="1">
      <alignment vertical="center"/>
    </xf>
    <xf numFmtId="0" fontId="1" fillId="3" borderId="41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vertical="center"/>
    </xf>
    <xf numFmtId="0" fontId="9" fillId="5" borderId="53" xfId="0" applyFont="1" applyFill="1" applyBorder="1" applyAlignment="1">
      <alignment vertical="center"/>
    </xf>
    <xf numFmtId="0" fontId="9" fillId="5" borderId="54" xfId="0" applyFont="1" applyFill="1" applyBorder="1" applyAlignment="1">
      <alignment vertical="center"/>
    </xf>
    <xf numFmtId="0" fontId="4" fillId="5" borderId="110" xfId="0" applyFont="1" applyFill="1" applyBorder="1" applyAlignment="1">
      <alignment horizontal="center" vertical="center"/>
    </xf>
    <xf numFmtId="0" fontId="4" fillId="5" borderId="108" xfId="0" applyFont="1" applyFill="1" applyBorder="1" applyAlignment="1">
      <alignment horizontal="center" vertical="center"/>
    </xf>
    <xf numFmtId="0" fontId="4" fillId="5" borderId="104" xfId="0" applyFont="1" applyFill="1" applyBorder="1" applyAlignment="1">
      <alignment horizontal="center" vertical="center"/>
    </xf>
    <xf numFmtId="20" fontId="12" fillId="5" borderId="69" xfId="0" applyNumberFormat="1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5" fillId="5" borderId="95" xfId="0" applyFont="1" applyFill="1" applyBorder="1" applyAlignment="1">
      <alignment horizontal="center" readingOrder="1"/>
    </xf>
    <xf numFmtId="0" fontId="11" fillId="5" borderId="94" xfId="0" applyFont="1" applyFill="1" applyBorder="1" applyAlignment="1">
      <alignment vertical="center"/>
    </xf>
    <xf numFmtId="0" fontId="11" fillId="5" borderId="81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8" fillId="4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9" xfId="0" applyFont="1" applyBorder="1"/>
    <xf numFmtId="0" fontId="8" fillId="4" borderId="22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0" borderId="11" xfId="0" applyFont="1" applyBorder="1"/>
    <xf numFmtId="0" fontId="4" fillId="3" borderId="48" xfId="0" applyFont="1" applyFill="1" applyBorder="1" applyAlignment="1">
      <alignment horizontal="center" vertical="center"/>
    </xf>
    <xf numFmtId="0" fontId="3" fillId="0" borderId="47" xfId="0" applyFont="1" applyBorder="1"/>
    <xf numFmtId="0" fontId="3" fillId="0" borderId="49" xfId="0" applyFont="1" applyBorder="1"/>
    <xf numFmtId="0" fontId="1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 wrapText="1"/>
    </xf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0" fillId="0" borderId="0" xfId="0" applyFont="1" applyAlignment="1"/>
    <xf numFmtId="0" fontId="3" fillId="0" borderId="61" xfId="0" applyFont="1" applyBorder="1"/>
    <xf numFmtId="0" fontId="3" fillId="0" borderId="63" xfId="0" applyFont="1" applyBorder="1"/>
    <xf numFmtId="0" fontId="3" fillId="0" borderId="64" xfId="0" applyFont="1" applyBorder="1"/>
    <xf numFmtId="0" fontId="3" fillId="0" borderId="65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3" fillId="0" borderId="44" xfId="0" applyFont="1" applyBorder="1"/>
    <xf numFmtId="0" fontId="3" fillId="0" borderId="45" xfId="0" applyFont="1" applyBorder="1"/>
    <xf numFmtId="0" fontId="5" fillId="3" borderId="46" xfId="0" applyFont="1" applyFill="1" applyBorder="1" applyAlignment="1">
      <alignment horizontal="center" vertical="center"/>
    </xf>
    <xf numFmtId="0" fontId="3" fillId="0" borderId="74" xfId="0" applyFont="1" applyBorder="1"/>
    <xf numFmtId="0" fontId="4" fillId="3" borderId="62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3" fillId="0" borderId="76" xfId="0" applyFont="1" applyBorder="1"/>
    <xf numFmtId="0" fontId="5" fillId="3" borderId="71" xfId="0" applyFont="1" applyFill="1" applyBorder="1" applyAlignment="1">
      <alignment horizontal="center" vertical="center"/>
    </xf>
    <xf numFmtId="0" fontId="3" fillId="0" borderId="72" xfId="0" applyFont="1" applyBorder="1"/>
    <xf numFmtId="0" fontId="3" fillId="0" borderId="73" xfId="0" applyFont="1" applyBorder="1"/>
    <xf numFmtId="0" fontId="1" fillId="3" borderId="66" xfId="0" applyFont="1" applyFill="1" applyBorder="1" applyAlignment="1">
      <alignment horizontal="center" vertical="center" wrapText="1"/>
    </xf>
    <xf numFmtId="0" fontId="3" fillId="0" borderId="68" xfId="0" applyFont="1" applyBorder="1"/>
    <xf numFmtId="0" fontId="3" fillId="0" borderId="70" xfId="0" applyFont="1" applyBorder="1"/>
    <xf numFmtId="164" fontId="1" fillId="3" borderId="12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3" fillId="0" borderId="7" xfId="0" applyFont="1" applyBorder="1"/>
    <xf numFmtId="0" fontId="1" fillId="0" borderId="91" xfId="0" applyFont="1" applyBorder="1" applyAlignment="1">
      <alignment horizontal="center" vertical="center"/>
    </xf>
    <xf numFmtId="164" fontId="1" fillId="3" borderId="55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8" fontId="9" fillId="3" borderId="2" xfId="0" applyNumberFormat="1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3" fillId="2" borderId="92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4" fillId="5" borderId="98" xfId="0" applyFont="1" applyFill="1" applyBorder="1" applyAlignment="1">
      <alignment horizontal="center" vertical="center"/>
    </xf>
    <xf numFmtId="0" fontId="3" fillId="0" borderId="99" xfId="0" applyFont="1" applyBorder="1"/>
    <xf numFmtId="0" fontId="2" fillId="6" borderId="2" xfId="0" applyFont="1" applyFill="1" applyBorder="1" applyAlignment="1">
      <alignment horizontal="center"/>
    </xf>
    <xf numFmtId="0" fontId="1" fillId="3" borderId="10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3" xfId="0" applyFont="1" applyFill="1" applyBorder="1" applyAlignment="1">
      <alignment horizontal="center" vertical="center"/>
    </xf>
    <xf numFmtId="0" fontId="1" fillId="3" borderId="106" xfId="0" applyFont="1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4" Type="http://schemas.openxmlformats.org/officeDocument/2006/relationships/worksheet" Target="worksheets/sheet4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1</xdr:row>
      <xdr:rowOff>209550</xdr:rowOff>
    </xdr:from>
    <xdr:ext cx="542925" cy="44767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276225</xdr:colOff>
      <xdr:row>1</xdr:row>
      <xdr:rowOff>257175</xdr:rowOff>
    </xdr:from>
    <xdr:ext cx="504825" cy="3524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1</xdr:row>
      <xdr:rowOff>95250</xdr:rowOff>
    </xdr:from>
    <xdr:ext cx="438150" cy="314325"/>
    <xdr:pic>
      <xdr:nvPicPr>
        <xdr:cNvPr id="2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1</xdr:row>
      <xdr:rowOff>95250</xdr:rowOff>
    </xdr:from>
    <xdr:ext cx="447675" cy="342900"/>
    <xdr:pic>
      <xdr:nvPicPr>
        <xdr:cNvPr id="3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914400</xdr:colOff>
      <xdr:row>0</xdr:row>
      <xdr:rowOff>57150</xdr:rowOff>
    </xdr:from>
    <xdr:ext cx="495300" cy="3619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476250</xdr:colOff>
      <xdr:row>0</xdr:row>
      <xdr:rowOff>47625</xdr:rowOff>
    </xdr:from>
    <xdr:ext cx="552450" cy="361950"/>
    <xdr:pic>
      <xdr:nvPicPr>
        <xdr:cNvPr id="3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1</xdr:row>
      <xdr:rowOff>57150</xdr:rowOff>
    </xdr:from>
    <xdr:ext cx="533400" cy="419100"/>
    <xdr:pic>
      <xdr:nvPicPr>
        <xdr:cNvPr id="2" name="image6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123825</xdr:colOff>
      <xdr:row>1</xdr:row>
      <xdr:rowOff>19050</xdr:rowOff>
    </xdr:from>
    <xdr:ext cx="533400" cy="457200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257175</xdr:colOff>
      <xdr:row>1</xdr:row>
      <xdr:rowOff>104775</xdr:rowOff>
    </xdr:from>
    <xdr:ext cx="762000" cy="571500"/>
    <xdr:pic>
      <xdr:nvPicPr>
        <xdr:cNvPr id="2" name="image4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866775</xdr:colOff>
      <xdr:row>1</xdr:row>
      <xdr:rowOff>28575</xdr:rowOff>
    </xdr:from>
    <xdr:ext cx="895350" cy="638175"/>
    <xdr:pic>
      <xdr:nvPicPr>
        <xdr:cNvPr id="3" name="image7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485775</xdr:colOff>
      <xdr:row>1</xdr:row>
      <xdr:rowOff>66675</xdr:rowOff>
    </xdr:from>
    <xdr:ext cx="419100" cy="257175"/>
    <xdr:pic>
      <xdr:nvPicPr>
        <xdr:cNvPr id="2" name="image8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1123950</xdr:colOff>
      <xdr:row>1</xdr:row>
      <xdr:rowOff>47625</xdr:rowOff>
    </xdr:from>
    <xdr:ext cx="466725" cy="304800"/>
    <xdr:pic>
      <xdr:nvPicPr>
        <xdr:cNvPr id="3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abSelected="1" workbookViewId="0"/>
  </sheetViews>
  <sheetFormatPr baseColWidth="10" defaultColWidth="14.44140625" defaultRowHeight="15" customHeight="1"/>
  <cols>
    <col min="1" max="1" width="11.44140625" customWidth="1"/>
    <col min="2" max="2" width="16.6640625" customWidth="1"/>
    <col min="3" max="3" width="60.109375" customWidth="1"/>
    <col min="4" max="4" width="5.33203125" customWidth="1"/>
    <col min="5" max="7" width="5.6640625" customWidth="1"/>
    <col min="8" max="8" width="9.33203125" customWidth="1"/>
    <col min="9" max="10" width="6.33203125" customWidth="1"/>
    <col min="11" max="15" width="5.6640625" customWidth="1"/>
    <col min="16" max="35" width="11.44140625" customWidth="1"/>
  </cols>
  <sheetData>
    <row r="1" spans="1:35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73.5" customHeight="1">
      <c r="A2" s="1"/>
      <c r="B2" s="1"/>
      <c r="C2" s="151" t="s">
        <v>0</v>
      </c>
      <c r="D2" s="148"/>
      <c r="E2" s="148"/>
      <c r="F2" s="148"/>
      <c r="G2" s="149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4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4" customHeight="1">
      <c r="A5" s="1"/>
      <c r="B5" s="4" t="s">
        <v>1</v>
      </c>
      <c r="C5" s="5" t="s">
        <v>2</v>
      </c>
      <c r="D5" s="151" t="s">
        <v>3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9"/>
      <c r="Q5" s="1"/>
      <c r="R5" s="1"/>
      <c r="S5" s="1"/>
      <c r="T5" s="1"/>
      <c r="U5" s="1"/>
      <c r="V5" s="1"/>
      <c r="W5" s="1"/>
      <c r="X5" s="1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4.4">
      <c r="A6" s="1"/>
      <c r="B6" s="6" t="s">
        <v>4</v>
      </c>
      <c r="C6" s="7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4.4">
      <c r="A7" s="1"/>
      <c r="B7" s="8" t="s">
        <v>5</v>
      </c>
      <c r="C7" s="9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5.75" customHeight="1">
      <c r="A8" s="1"/>
      <c r="B8" s="8" t="s">
        <v>6</v>
      </c>
      <c r="C8" s="9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6.5" customHeight="1">
      <c r="A9" s="1"/>
      <c r="B9" s="10" t="s">
        <v>7</v>
      </c>
      <c r="C9" s="11">
        <v>0</v>
      </c>
      <c r="D9" s="1"/>
      <c r="E9" s="1"/>
      <c r="F9" s="1"/>
      <c r="G9" s="1"/>
      <c r="H9" s="152" t="s">
        <v>8</v>
      </c>
      <c r="I9" s="153"/>
      <c r="J9" s="153"/>
      <c r="K9" s="153"/>
      <c r="L9" s="153"/>
      <c r="M9" s="15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21.75" customHeight="1">
      <c r="A10" s="1"/>
      <c r="B10" s="1"/>
      <c r="C10" s="1"/>
      <c r="D10" s="1"/>
      <c r="E10" s="1"/>
      <c r="F10" s="1"/>
      <c r="G10" s="1"/>
      <c r="H10" s="12" t="s">
        <v>9</v>
      </c>
      <c r="I10" s="13" t="s">
        <v>10</v>
      </c>
      <c r="J10" s="155" t="s">
        <v>11</v>
      </c>
      <c r="K10" s="156"/>
      <c r="L10" s="156"/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26.25" customHeight="1">
      <c r="A11" s="1"/>
      <c r="B11" s="150" t="s">
        <v>12</v>
      </c>
      <c r="C11" s="149"/>
      <c r="D11" s="1"/>
      <c r="E11" s="1"/>
      <c r="F11" s="1"/>
      <c r="G11" s="1"/>
      <c r="H11" s="14" t="s">
        <v>9</v>
      </c>
      <c r="I11" s="13" t="s">
        <v>10</v>
      </c>
      <c r="J11" s="155" t="s">
        <v>13</v>
      </c>
      <c r="K11" s="156"/>
      <c r="L11" s="156"/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26.25" customHeight="1">
      <c r="A12" s="1"/>
      <c r="B12" s="15" t="s">
        <v>14</v>
      </c>
      <c r="C12" s="7" t="s">
        <v>15</v>
      </c>
      <c r="D12" s="1"/>
      <c r="E12" s="1"/>
      <c r="F12" s="1"/>
      <c r="G12" s="1"/>
      <c r="H12" s="16" t="s">
        <v>9</v>
      </c>
      <c r="I12" s="17" t="s">
        <v>10</v>
      </c>
      <c r="J12" s="158" t="s">
        <v>16</v>
      </c>
      <c r="K12" s="159"/>
      <c r="L12" s="159"/>
      <c r="M12" s="16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4.4">
      <c r="A13" s="1"/>
      <c r="B13" s="8" t="s">
        <v>17</v>
      </c>
      <c r="C13" s="9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4.4">
      <c r="A14" s="1"/>
      <c r="B14" s="8" t="s">
        <v>19</v>
      </c>
      <c r="C14" s="9" t="s">
        <v>20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4.4">
      <c r="A15" s="1"/>
      <c r="B15" s="8" t="s">
        <v>21</v>
      </c>
      <c r="C15" s="9" t="s">
        <v>22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4.4">
      <c r="A16" s="1"/>
      <c r="B16" s="8" t="s">
        <v>23</v>
      </c>
      <c r="C16" s="9" t="s">
        <v>24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.75" customHeight="1">
      <c r="A17" s="1"/>
      <c r="B17" s="10" t="s">
        <v>25</v>
      </c>
      <c r="C17" s="11" t="s">
        <v>26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21.75" customHeight="1">
      <c r="A19" s="1"/>
      <c r="B19" s="147" t="s">
        <v>27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5.75" customHeight="1">
      <c r="A20" s="1"/>
      <c r="B20" s="150" t="s">
        <v>28</v>
      </c>
      <c r="C20" s="149"/>
      <c r="D20" s="18" t="s">
        <v>29</v>
      </c>
      <c r="E20" s="19" t="s">
        <v>30</v>
      </c>
      <c r="F20" s="19" t="s">
        <v>31</v>
      </c>
      <c r="G20" s="19" t="s">
        <v>32</v>
      </c>
      <c r="H20" s="19" t="s">
        <v>33</v>
      </c>
      <c r="I20" s="19" t="s">
        <v>34</v>
      </c>
      <c r="J20" s="19" t="s">
        <v>35</v>
      </c>
      <c r="K20" s="19" t="s">
        <v>36</v>
      </c>
      <c r="L20" s="19" t="s">
        <v>37</v>
      </c>
      <c r="M20" s="19" t="s">
        <v>38</v>
      </c>
      <c r="N20" s="19" t="s">
        <v>39</v>
      </c>
      <c r="O20" s="20" t="s">
        <v>40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5.75" customHeight="1">
      <c r="A21" s="1"/>
      <c r="B21" s="21" t="s">
        <v>41</v>
      </c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5.75" customHeight="1">
      <c r="A22" s="1"/>
      <c r="B22" s="26" t="s">
        <v>42</v>
      </c>
      <c r="C22" s="27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5.75" customHeight="1">
      <c r="A23" s="1"/>
      <c r="B23" s="26" t="s">
        <v>43</v>
      </c>
      <c r="C23" s="27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5.75" customHeight="1">
      <c r="A24" s="1"/>
      <c r="B24" s="31" t="s">
        <v>44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5.75" customHeight="1">
      <c r="A25" s="1"/>
      <c r="B25" s="36" t="s">
        <v>45</v>
      </c>
      <c r="C25" s="37"/>
      <c r="D25" s="3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.75" customHeight="1">
      <c r="A27" s="1"/>
      <c r="B27" s="150" t="s">
        <v>46</v>
      </c>
      <c r="C27" s="14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5.75" customHeight="1">
      <c r="A28" s="1"/>
      <c r="B28" s="41" t="s">
        <v>29</v>
      </c>
      <c r="C28" s="7" t="s">
        <v>47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5.75" customHeight="1">
      <c r="A29" s="1"/>
      <c r="B29" s="26" t="s">
        <v>30</v>
      </c>
      <c r="C29" s="9" t="s">
        <v>48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5.75" customHeight="1">
      <c r="A30" s="1"/>
      <c r="B30" s="26" t="s">
        <v>31</v>
      </c>
      <c r="C30" s="9" t="s">
        <v>49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.75" customHeight="1">
      <c r="A31" s="1"/>
      <c r="B31" s="26" t="s">
        <v>32</v>
      </c>
      <c r="C31" s="9" t="s">
        <v>50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5.75" customHeight="1">
      <c r="A32" s="1"/>
      <c r="B32" s="26" t="s">
        <v>33</v>
      </c>
      <c r="C32" s="9" t="s">
        <v>51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.75" customHeight="1">
      <c r="A33" s="1"/>
      <c r="B33" s="26" t="s">
        <v>34</v>
      </c>
      <c r="C33" s="9" t="s">
        <v>52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75" customHeight="1">
      <c r="A34" s="1"/>
      <c r="B34" s="26" t="s">
        <v>35</v>
      </c>
      <c r="C34" s="9" t="s">
        <v>53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.75" customHeight="1">
      <c r="A35" s="1"/>
      <c r="B35" s="26" t="s">
        <v>36</v>
      </c>
      <c r="C35" s="9" t="s">
        <v>54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.75" customHeight="1">
      <c r="A36" s="1"/>
      <c r="B36" s="26" t="s">
        <v>37</v>
      </c>
      <c r="C36" s="9" t="s">
        <v>55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>
      <c r="A37" s="1"/>
      <c r="B37" s="26" t="s">
        <v>38</v>
      </c>
      <c r="C37" s="9" t="s">
        <v>56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.75" customHeight="1">
      <c r="A38" s="1"/>
      <c r="B38" s="26" t="s">
        <v>39</v>
      </c>
      <c r="C38" s="9" t="s">
        <v>57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 customHeight="1">
      <c r="A39" s="1"/>
      <c r="B39" s="36" t="s">
        <v>40</v>
      </c>
      <c r="C39" s="11" t="s">
        <v>58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</sheetData>
  <mergeCells count="10">
    <mergeCell ref="B19:O19"/>
    <mergeCell ref="B20:C20"/>
    <mergeCell ref="B27:C27"/>
    <mergeCell ref="C2:G2"/>
    <mergeCell ref="D5:P5"/>
    <mergeCell ref="H9:M9"/>
    <mergeCell ref="J10:M10"/>
    <mergeCell ref="B11:C11"/>
    <mergeCell ref="J11:M11"/>
    <mergeCell ref="J12:M1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topLeftCell="A7" workbookViewId="0">
      <selection activeCell="B23" sqref="B23"/>
    </sheetView>
  </sheetViews>
  <sheetFormatPr baseColWidth="10" defaultColWidth="14.44140625" defaultRowHeight="15" customHeight="1"/>
  <cols>
    <col min="1" max="1" width="11.44140625" customWidth="1"/>
    <col min="2" max="2" width="9.6640625" customWidth="1"/>
    <col min="3" max="3" width="11.5546875" customWidth="1"/>
    <col min="4" max="4" width="15.33203125" customWidth="1"/>
    <col min="5" max="5" width="11.44140625" customWidth="1"/>
    <col min="6" max="6" width="12.33203125" customWidth="1"/>
    <col min="7" max="42" width="11.44140625" customWidth="1"/>
  </cols>
  <sheetData>
    <row r="1" spans="1:42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41.25" customHeight="1">
      <c r="A2" s="1"/>
      <c r="B2" s="1"/>
      <c r="C2" s="42"/>
      <c r="D2" s="147" t="s">
        <v>59</v>
      </c>
      <c r="E2" s="148"/>
      <c r="F2" s="148"/>
      <c r="G2" s="148"/>
      <c r="H2" s="148"/>
      <c r="I2" s="14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1">
      <c r="A3" s="1"/>
      <c r="B3" s="1"/>
      <c r="C3" s="42"/>
      <c r="D3" s="42"/>
      <c r="E3" s="42"/>
      <c r="F3" s="42"/>
      <c r="G3" s="4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21">
      <c r="A4" s="1"/>
      <c r="B4" s="1"/>
      <c r="C4" s="42"/>
      <c r="D4" s="179" t="s">
        <v>8</v>
      </c>
      <c r="E4" s="153"/>
      <c r="F4" s="154"/>
      <c r="G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27.6">
      <c r="A5" s="1"/>
      <c r="B5" s="1"/>
      <c r="C5" s="42"/>
      <c r="D5" s="12" t="s">
        <v>9</v>
      </c>
      <c r="E5" s="13" t="s">
        <v>10</v>
      </c>
      <c r="F5" s="43" t="s">
        <v>11</v>
      </c>
      <c r="G5" s="4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5.75" customHeight="1">
      <c r="A6" s="1"/>
      <c r="B6" s="1"/>
      <c r="C6" s="42"/>
      <c r="D6" s="14" t="s">
        <v>9</v>
      </c>
      <c r="E6" s="13" t="s">
        <v>10</v>
      </c>
      <c r="F6" s="43" t="s">
        <v>13</v>
      </c>
      <c r="G6" s="4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26.25" customHeight="1">
      <c r="A7" s="1"/>
      <c r="B7" s="1"/>
      <c r="C7" s="42"/>
      <c r="D7" s="16" t="s">
        <v>9</v>
      </c>
      <c r="E7" s="17" t="s">
        <v>10</v>
      </c>
      <c r="F7" s="44" t="s">
        <v>16</v>
      </c>
      <c r="G7" s="4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21.75" customHeight="1">
      <c r="A8" s="1"/>
      <c r="B8" s="1"/>
      <c r="C8" s="1"/>
      <c r="D8" s="42"/>
      <c r="E8" s="4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5.75" customHeight="1">
      <c r="A9" s="1"/>
      <c r="B9" s="1"/>
      <c r="C9" s="180" t="s">
        <v>28</v>
      </c>
      <c r="D9" s="149"/>
      <c r="E9" s="45" t="s">
        <v>29</v>
      </c>
      <c r="F9" s="46" t="s">
        <v>30</v>
      </c>
      <c r="G9" s="46" t="s">
        <v>31</v>
      </c>
      <c r="H9" s="46" t="s">
        <v>32</v>
      </c>
      <c r="I9" s="46" t="s">
        <v>33</v>
      </c>
      <c r="J9" s="46" t="s">
        <v>34</v>
      </c>
      <c r="K9" s="46" t="s">
        <v>35</v>
      </c>
      <c r="L9" s="46" t="s">
        <v>36</v>
      </c>
      <c r="M9" s="46" t="s">
        <v>37</v>
      </c>
      <c r="N9" s="46" t="s">
        <v>38</v>
      </c>
      <c r="O9" s="46" t="s">
        <v>39</v>
      </c>
      <c r="P9" s="47" t="s">
        <v>40</v>
      </c>
      <c r="Q9" s="48" t="s">
        <v>60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4.4">
      <c r="A10" s="1"/>
      <c r="B10" s="1"/>
      <c r="C10" s="49">
        <v>1</v>
      </c>
      <c r="D10" s="50"/>
      <c r="E10" s="51">
        <f t="shared" ref="E10:E12" si="0">F10+G10+H10</f>
        <v>0</v>
      </c>
      <c r="F10" s="52">
        <f>IF($I$19="G",1,0)+IF($J$21="G",1,0)</f>
        <v>0</v>
      </c>
      <c r="G10" s="52">
        <f>IF($I$19="N",1,0)+IF($J$21="N",1,0)</f>
        <v>0</v>
      </c>
      <c r="H10" s="52">
        <f>IF($I$19="P",1,0)+IF($J$21="P",1,0)</f>
        <v>0</v>
      </c>
      <c r="I10" s="52">
        <f>S19+T21</f>
        <v>0</v>
      </c>
      <c r="J10" s="52">
        <f>G19+H21</f>
        <v>0</v>
      </c>
      <c r="K10" s="52">
        <f>H19+G21</f>
        <v>0</v>
      </c>
      <c r="L10" s="52">
        <f t="shared" ref="L10:L12" si="1">J10-K10</f>
        <v>0</v>
      </c>
      <c r="M10" s="52">
        <f>K19+L21</f>
        <v>0</v>
      </c>
      <c r="N10" s="52">
        <f>L19+K21</f>
        <v>0</v>
      </c>
      <c r="O10" s="52">
        <f t="shared" ref="O10:O12" si="2">M10-N10</f>
        <v>0</v>
      </c>
      <c r="P10" s="52">
        <f t="shared" ref="P10:P12" si="3">(F10*3)+(G10*2)+(H10*1)</f>
        <v>0</v>
      </c>
      <c r="Q10" s="53">
        <f t="shared" ref="Q10:Q12" si="4">RANK(P10,$P$10:$P$12)</f>
        <v>1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4.4">
      <c r="A11" s="1"/>
      <c r="B11" s="1"/>
      <c r="C11" s="54">
        <v>2</v>
      </c>
      <c r="D11" s="30"/>
      <c r="E11" s="55">
        <f t="shared" si="0"/>
        <v>0</v>
      </c>
      <c r="F11" s="56">
        <f>IF($J$17="G",1,0)+IF($I$21="G",1,0)</f>
        <v>0</v>
      </c>
      <c r="G11" s="56">
        <f>IF($J$17="N",1,0)+IF($I$21="N",1,0)</f>
        <v>0</v>
      </c>
      <c r="H11" s="56">
        <f>IF($J$17="P",1,0)+IF($I$21="P",1,0)</f>
        <v>0</v>
      </c>
      <c r="I11" s="56">
        <f>T17+S21</f>
        <v>0</v>
      </c>
      <c r="J11" s="56">
        <f>H17+G21</f>
        <v>0</v>
      </c>
      <c r="K11" s="56">
        <f>G17+H21</f>
        <v>0</v>
      </c>
      <c r="L11" s="56">
        <f t="shared" si="1"/>
        <v>0</v>
      </c>
      <c r="M11" s="56">
        <f>L17+K21</f>
        <v>0</v>
      </c>
      <c r="N11" s="56">
        <f>K17+L21</f>
        <v>0</v>
      </c>
      <c r="O11" s="56">
        <f t="shared" si="2"/>
        <v>0</v>
      </c>
      <c r="P11" s="56">
        <f t="shared" si="3"/>
        <v>0</v>
      </c>
      <c r="Q11" s="57">
        <f t="shared" si="4"/>
        <v>1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5.75" customHeight="1">
      <c r="A12" s="1"/>
      <c r="B12" s="1"/>
      <c r="C12" s="58">
        <v>3</v>
      </c>
      <c r="D12" s="40"/>
      <c r="E12" s="59">
        <f t="shared" si="0"/>
        <v>0</v>
      </c>
      <c r="F12" s="60">
        <f>IF($I$17="G",1,0)+IF($J$19="G",1,0)</f>
        <v>0</v>
      </c>
      <c r="G12" s="60">
        <f>IF($I$17="N",1,0)+IF($J$19="N",1,0)</f>
        <v>0</v>
      </c>
      <c r="H12" s="60">
        <f>IF($I$17="P",1,0)+IF($J$19="P",1,0)</f>
        <v>0</v>
      </c>
      <c r="I12" s="60">
        <f>S17+T19</f>
        <v>0</v>
      </c>
      <c r="J12" s="60">
        <f>G17+H19</f>
        <v>0</v>
      </c>
      <c r="K12" s="60">
        <f>H17+G19</f>
        <v>0</v>
      </c>
      <c r="L12" s="60">
        <f t="shared" si="1"/>
        <v>0</v>
      </c>
      <c r="M12" s="60">
        <f>K17+L19</f>
        <v>0</v>
      </c>
      <c r="N12" s="60">
        <f>L17+K19</f>
        <v>0</v>
      </c>
      <c r="O12" s="60">
        <f t="shared" si="2"/>
        <v>0</v>
      </c>
      <c r="P12" s="60">
        <f t="shared" si="3"/>
        <v>0</v>
      </c>
      <c r="Q12" s="61">
        <f t="shared" si="4"/>
        <v>1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30" customHeight="1">
      <c r="A14" s="1"/>
      <c r="B14" s="181" t="s">
        <v>61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9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5.6">
      <c r="A15" s="1"/>
      <c r="B15" s="182"/>
      <c r="C15" s="183"/>
      <c r="D15" s="183"/>
      <c r="E15" s="183"/>
      <c r="F15" s="184"/>
      <c r="G15" s="185" t="s">
        <v>62</v>
      </c>
      <c r="H15" s="162"/>
      <c r="I15" s="161" t="s">
        <v>63</v>
      </c>
      <c r="J15" s="162"/>
      <c r="K15" s="161" t="s">
        <v>64</v>
      </c>
      <c r="L15" s="162"/>
      <c r="M15" s="161" t="s">
        <v>65</v>
      </c>
      <c r="N15" s="162"/>
      <c r="O15" s="161" t="s">
        <v>66</v>
      </c>
      <c r="P15" s="162"/>
      <c r="Q15" s="161" t="s">
        <v>67</v>
      </c>
      <c r="R15" s="162"/>
      <c r="S15" s="161" t="s">
        <v>33</v>
      </c>
      <c r="T15" s="162"/>
      <c r="U15" s="161" t="s">
        <v>68</v>
      </c>
      <c r="V15" s="16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5.75" customHeight="1">
      <c r="A16" s="1"/>
      <c r="B16" s="62" t="s">
        <v>69</v>
      </c>
      <c r="C16" s="63" t="s">
        <v>70</v>
      </c>
      <c r="D16" s="46" t="s">
        <v>71</v>
      </c>
      <c r="E16" s="46" t="s">
        <v>72</v>
      </c>
      <c r="F16" s="64" t="s">
        <v>73</v>
      </c>
      <c r="G16" s="65" t="s">
        <v>74</v>
      </c>
      <c r="H16" s="66" t="s">
        <v>75</v>
      </c>
      <c r="I16" s="46" t="s">
        <v>76</v>
      </c>
      <c r="J16" s="63" t="s">
        <v>77</v>
      </c>
      <c r="K16" s="46" t="s">
        <v>76</v>
      </c>
      <c r="L16" s="46" t="s">
        <v>77</v>
      </c>
      <c r="M16" s="46" t="s">
        <v>76</v>
      </c>
      <c r="N16" s="46" t="s">
        <v>77</v>
      </c>
      <c r="O16" s="46" t="s">
        <v>76</v>
      </c>
      <c r="P16" s="67" t="s">
        <v>77</v>
      </c>
      <c r="Q16" s="46" t="s">
        <v>76</v>
      </c>
      <c r="R16" s="67" t="s">
        <v>77</v>
      </c>
      <c r="S16" s="46" t="s">
        <v>76</v>
      </c>
      <c r="T16" s="67" t="s">
        <v>77</v>
      </c>
      <c r="U16" s="46" t="s">
        <v>76</v>
      </c>
      <c r="V16" s="68" t="s">
        <v>77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4.4">
      <c r="A17" s="1"/>
      <c r="B17" s="69" t="s">
        <v>164</v>
      </c>
      <c r="C17" s="70">
        <v>1</v>
      </c>
      <c r="D17" s="71" t="s">
        <v>78</v>
      </c>
      <c r="E17" s="52" t="str">
        <f>IF(D12="","",D12)</f>
        <v/>
      </c>
      <c r="F17" s="52" t="str">
        <f>IF(D11="","",D11)</f>
        <v/>
      </c>
      <c r="G17" s="72"/>
      <c r="H17" s="72"/>
      <c r="I17" s="52" t="str">
        <f>IF((AND(G17="",H17="")),"",(IF(G17=H17,"N",(IF(G17&gt;H17,"G","P")))))</f>
        <v/>
      </c>
      <c r="J17" s="52" t="str">
        <f>IF((AND(H17="",G17="")),"",(IF(H17=G17,"N",(IF(H17&gt;G17,"G","P")))))</f>
        <v/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52" t="str">
        <f t="shared" ref="U17:V17" si="5">IF(AND(G17="",K17="",M17="",O17="",Q17=""),"",(IF((K17*5)+(M17*2)+(O17*3)+(Q17*3)=G17,"ok","erreur")))</f>
        <v/>
      </c>
      <c r="V17" s="53" t="str">
        <f t="shared" si="5"/>
        <v/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4.4">
      <c r="A18" s="1"/>
      <c r="B18" s="164" t="s">
        <v>79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4.4">
      <c r="A19" s="1"/>
      <c r="B19" s="73" t="s">
        <v>205</v>
      </c>
      <c r="C19" s="74">
        <v>2</v>
      </c>
      <c r="D19" s="75" t="s">
        <v>80</v>
      </c>
      <c r="E19" s="56" t="str">
        <f>IF(D10="","",D10)</f>
        <v/>
      </c>
      <c r="F19" s="56" t="str">
        <f>IF(D12="","",D12)</f>
        <v/>
      </c>
      <c r="G19" s="29"/>
      <c r="H19" s="29"/>
      <c r="I19" s="56" t="str">
        <f>IF((AND(G19="",H19="")),"",(IF(G19=H19,"N",(IF(G19&gt;H19,"G","P")))))</f>
        <v/>
      </c>
      <c r="J19" s="56" t="str">
        <f>IF((AND(H19="",G19="")),"",(IF(H19=G19,"N",(IF(H19&gt;G19,"G","P")))))</f>
        <v/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56" t="str">
        <f t="shared" ref="U19:V19" si="6">IF(AND(G19="",K19="",M19="",O19="",Q19=""),"",(IF((K19*5)+(M19*2)+(O19*3)+(Q19*3)=G19,"ok","erreur")))</f>
        <v/>
      </c>
      <c r="V19" s="57" t="str">
        <f t="shared" si="6"/>
        <v/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4.4">
      <c r="A20" s="1"/>
      <c r="B20" s="164" t="s">
        <v>79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5.75" customHeight="1">
      <c r="A21" s="1"/>
      <c r="B21" s="73" t="s">
        <v>169</v>
      </c>
      <c r="C21" s="74">
        <v>3</v>
      </c>
      <c r="D21" s="75" t="s">
        <v>81</v>
      </c>
      <c r="E21" s="56" t="str">
        <f>IF(D11="","",D11)</f>
        <v/>
      </c>
      <c r="F21" s="56" t="str">
        <f>IF(D10="","",D10)</f>
        <v/>
      </c>
      <c r="G21" s="29"/>
      <c r="H21" s="29"/>
      <c r="I21" s="56" t="str">
        <f>IF((AND(G21="",H21="")),"",(IF(G21=H21,"N",(IF(G21&gt;H21,"G","P")))))</f>
        <v/>
      </c>
      <c r="J21" s="56" t="str">
        <f>IF((AND(H21="",G21="")),"",(IF(H21=G21,"N",(IF(H21&gt;G21,"G","P")))))</f>
        <v/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56" t="str">
        <f t="shared" ref="U21:V21" si="7">IF(AND(G21="",K21="",M21="",O21="",Q21=""),"",(IF((K21*5)+(M21*2)+(O21*3)+(Q21*3)=G21,"ok","erreur")))</f>
        <v/>
      </c>
      <c r="V21" s="57" t="str">
        <f t="shared" si="7"/>
        <v/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5.75" customHeight="1">
      <c r="A22" s="1"/>
      <c r="B22" s="76" t="s">
        <v>206</v>
      </c>
      <c r="C22" s="165" t="s">
        <v>82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60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5.75" customHeight="1">
      <c r="A24" s="1"/>
      <c r="B24" s="1"/>
      <c r="C24" s="1"/>
      <c r="D24" s="166" t="s">
        <v>83</v>
      </c>
      <c r="E24" s="167"/>
      <c r="F24" s="168"/>
      <c r="G24" s="68" t="s">
        <v>10</v>
      </c>
      <c r="H24" s="175" t="s">
        <v>84</v>
      </c>
      <c r="I24" s="148"/>
      <c r="J24" s="14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5.75" customHeight="1">
      <c r="A25" s="1"/>
      <c r="B25" s="1"/>
      <c r="C25" s="1"/>
      <c r="D25" s="169"/>
      <c r="E25" s="170"/>
      <c r="F25" s="171"/>
      <c r="G25" s="1"/>
      <c r="H25" s="49">
        <v>1</v>
      </c>
      <c r="I25" s="176"/>
      <c r="J25" s="15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5.75" customHeight="1">
      <c r="A26" s="1"/>
      <c r="B26" s="1"/>
      <c r="C26" s="1"/>
      <c r="D26" s="169"/>
      <c r="E26" s="170"/>
      <c r="F26" s="171"/>
      <c r="G26" s="1"/>
      <c r="H26" s="54">
        <v>2</v>
      </c>
      <c r="I26" s="177"/>
      <c r="J26" s="15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5.75" customHeight="1">
      <c r="A27" s="1"/>
      <c r="B27" s="1"/>
      <c r="C27" s="1"/>
      <c r="D27" s="172"/>
      <c r="E27" s="173"/>
      <c r="F27" s="174"/>
      <c r="G27" s="1"/>
      <c r="H27" s="58">
        <v>3</v>
      </c>
      <c r="I27" s="178"/>
      <c r="J27" s="16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spans="1:42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</sheetData>
  <mergeCells count="21">
    <mergeCell ref="D2:I2"/>
    <mergeCell ref="D4:F4"/>
    <mergeCell ref="C9:D9"/>
    <mergeCell ref="B14:V14"/>
    <mergeCell ref="B15:F15"/>
    <mergeCell ref="G15:H15"/>
    <mergeCell ref="I15:J15"/>
    <mergeCell ref="U15:V15"/>
    <mergeCell ref="B18:V18"/>
    <mergeCell ref="B20:V20"/>
    <mergeCell ref="C22:V22"/>
    <mergeCell ref="D24:F27"/>
    <mergeCell ref="H24:J24"/>
    <mergeCell ref="I25:J25"/>
    <mergeCell ref="I26:J26"/>
    <mergeCell ref="I27:J27"/>
    <mergeCell ref="K15:L15"/>
    <mergeCell ref="M15:N15"/>
    <mergeCell ref="O15:P15"/>
    <mergeCell ref="Q15:R15"/>
    <mergeCell ref="S15:T15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0"/>
  <sheetViews>
    <sheetView topLeftCell="A13" workbookViewId="0">
      <selection activeCell="E36" sqref="E36"/>
    </sheetView>
  </sheetViews>
  <sheetFormatPr baseColWidth="10" defaultColWidth="14.44140625" defaultRowHeight="15" customHeight="1"/>
  <cols>
    <col min="1" max="1" width="11.44140625" customWidth="1"/>
    <col min="2" max="2" width="11.33203125" customWidth="1"/>
    <col min="3" max="3" width="12.6640625" customWidth="1"/>
    <col min="4" max="4" width="15.33203125" customWidth="1"/>
    <col min="5" max="5" width="21.5546875" customWidth="1"/>
    <col min="6" max="6" width="21" customWidth="1"/>
    <col min="7" max="43" width="11.44140625" customWidth="1"/>
  </cols>
  <sheetData>
    <row r="1" spans="1:43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42" customHeight="1">
      <c r="A2" s="1"/>
      <c r="B2" s="1"/>
      <c r="C2" s="42"/>
      <c r="D2" s="147" t="s">
        <v>85</v>
      </c>
      <c r="E2" s="148"/>
      <c r="F2" s="148"/>
      <c r="G2" s="148"/>
      <c r="H2" s="14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1.75" customHeight="1">
      <c r="A3" s="1"/>
      <c r="B3" s="1"/>
      <c r="C3" s="42"/>
      <c r="D3" s="42"/>
      <c r="E3" s="42"/>
      <c r="F3" s="42"/>
      <c r="G3" s="4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1" customHeight="1">
      <c r="A4" s="1"/>
      <c r="B4" s="1"/>
      <c r="C4" s="42"/>
      <c r="D4" s="179" t="s">
        <v>8</v>
      </c>
      <c r="E4" s="153"/>
      <c r="F4" s="154"/>
      <c r="G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7.75" customHeight="1">
      <c r="A5" s="1"/>
      <c r="B5" s="1"/>
      <c r="C5" s="42"/>
      <c r="D5" s="12" t="s">
        <v>9</v>
      </c>
      <c r="E5" s="13" t="s">
        <v>10</v>
      </c>
      <c r="F5" s="43" t="s">
        <v>11</v>
      </c>
      <c r="G5" s="4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31.5" customHeight="1">
      <c r="A6" s="1"/>
      <c r="B6" s="1"/>
      <c r="C6" s="42"/>
      <c r="D6" s="14" t="s">
        <v>9</v>
      </c>
      <c r="E6" s="13" t="s">
        <v>10</v>
      </c>
      <c r="F6" s="43" t="s">
        <v>13</v>
      </c>
      <c r="G6" s="4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1.75" customHeight="1">
      <c r="A7" s="1"/>
      <c r="B7" s="1"/>
      <c r="C7" s="42"/>
      <c r="D7" s="16" t="s">
        <v>9</v>
      </c>
      <c r="E7" s="17" t="s">
        <v>10</v>
      </c>
      <c r="F7" s="44" t="s">
        <v>16</v>
      </c>
      <c r="G7" s="4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21.75" customHeight="1">
      <c r="A8" s="1"/>
      <c r="B8" s="1"/>
      <c r="C8" s="1"/>
      <c r="D8" s="42"/>
      <c r="E8" s="4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5.75" customHeight="1">
      <c r="A9" s="1"/>
      <c r="B9" s="1"/>
      <c r="C9" s="180" t="s">
        <v>28</v>
      </c>
      <c r="D9" s="149"/>
      <c r="E9" s="45" t="s">
        <v>29</v>
      </c>
      <c r="F9" s="46" t="s">
        <v>30</v>
      </c>
      <c r="G9" s="46" t="s">
        <v>31</v>
      </c>
      <c r="H9" s="46" t="s">
        <v>32</v>
      </c>
      <c r="I9" s="46" t="s">
        <v>33</v>
      </c>
      <c r="J9" s="46" t="s">
        <v>34</v>
      </c>
      <c r="K9" s="46" t="s">
        <v>35</v>
      </c>
      <c r="L9" s="46" t="s">
        <v>36</v>
      </c>
      <c r="M9" s="46" t="s">
        <v>37</v>
      </c>
      <c r="N9" s="46" t="s">
        <v>38</v>
      </c>
      <c r="O9" s="46" t="s">
        <v>39</v>
      </c>
      <c r="P9" s="47" t="s">
        <v>40</v>
      </c>
      <c r="Q9" s="48" t="s">
        <v>60</v>
      </c>
      <c r="R9" s="1"/>
      <c r="S9" s="180" t="s">
        <v>86</v>
      </c>
      <c r="T9" s="148"/>
      <c r="U9" s="149"/>
      <c r="V9" s="65" t="s">
        <v>87</v>
      </c>
      <c r="W9" s="193" t="s">
        <v>83</v>
      </c>
      <c r="X9" s="167"/>
      <c r="Y9" s="168"/>
      <c r="Z9" s="7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4.4">
      <c r="A10" s="1"/>
      <c r="B10" s="1"/>
      <c r="C10" s="49">
        <v>1</v>
      </c>
      <c r="D10" s="50"/>
      <c r="E10" s="51">
        <f t="shared" ref="E10:E13" si="0">F10+G10+H10</f>
        <v>0</v>
      </c>
      <c r="F10" s="52">
        <f>IF($I$18="G",1,0)+IF($I$21="G",1,0)+IF($I$24="G",1,0)</f>
        <v>0</v>
      </c>
      <c r="G10" s="52">
        <f>IF($I$18="N",1,0)+IF($I$21="N",1,0)+IF($I$24="N",1,0)</f>
        <v>0</v>
      </c>
      <c r="H10" s="52">
        <f>IF($I$18="P",1,0)+IF($I$21="P",1,0)+IF($I$24="P",1,0)</f>
        <v>0</v>
      </c>
      <c r="I10" s="52">
        <f>S18+S21+S24</f>
        <v>0</v>
      </c>
      <c r="J10" s="52">
        <f t="shared" ref="J10:K10" si="1">G18+G21+G24</f>
        <v>0</v>
      </c>
      <c r="K10" s="52">
        <f t="shared" si="1"/>
        <v>0</v>
      </c>
      <c r="L10" s="52">
        <f t="shared" ref="L10:L13" si="2">J10-K10</f>
        <v>0</v>
      </c>
      <c r="M10" s="52">
        <f t="shared" ref="M10:N10" si="3">K18+K21+K24</f>
        <v>0</v>
      </c>
      <c r="N10" s="52">
        <f t="shared" si="3"/>
        <v>0</v>
      </c>
      <c r="O10" s="52">
        <f t="shared" ref="O10:O13" si="4">M10-N10</f>
        <v>0</v>
      </c>
      <c r="P10" s="52">
        <f t="shared" ref="P10:P13" si="5">(F10*3)+(G10*2)+(H10*1)</f>
        <v>0</v>
      </c>
      <c r="Q10" s="53">
        <f t="shared" ref="Q10:Q13" si="6">RANK(P10,$P$10:$P$13)</f>
        <v>1</v>
      </c>
      <c r="R10" s="1"/>
      <c r="S10" s="49">
        <v>1</v>
      </c>
      <c r="T10" s="176"/>
      <c r="U10" s="154"/>
      <c r="V10" s="1"/>
      <c r="W10" s="194"/>
      <c r="X10" s="170"/>
      <c r="Y10" s="17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4.4">
      <c r="A11" s="1"/>
      <c r="B11" s="1"/>
      <c r="C11" s="54">
        <v>2</v>
      </c>
      <c r="D11" s="30"/>
      <c r="E11" s="55">
        <f t="shared" si="0"/>
        <v>0</v>
      </c>
      <c r="F11" s="56">
        <f>IF($I$19="G",1,0)+IF($I$22="G",1,0)+IF($J$24="G",1,0)</f>
        <v>0</v>
      </c>
      <c r="G11" s="56">
        <f>IF($I$19="N",1,0)+IF($I$22="N",1,0)+IF($J$24="N",1,0)</f>
        <v>0</v>
      </c>
      <c r="H11" s="56">
        <f>IF($I$19="P",1,0)+IF($I$22="P",1,0)+IF($J$24="P",1,0)</f>
        <v>0</v>
      </c>
      <c r="I11" s="56">
        <f>S19+S22+T24</f>
        <v>0</v>
      </c>
      <c r="J11" s="56">
        <f>G19+G22+H24</f>
        <v>0</v>
      </c>
      <c r="K11" s="56">
        <f>H19+H22+G24</f>
        <v>0</v>
      </c>
      <c r="L11" s="56">
        <f t="shared" si="2"/>
        <v>0</v>
      </c>
      <c r="M11" s="56">
        <f>K19+K22+L24</f>
        <v>0</v>
      </c>
      <c r="N11" s="56">
        <f>L19+L22+K24</f>
        <v>0</v>
      </c>
      <c r="O11" s="56">
        <f t="shared" si="4"/>
        <v>0</v>
      </c>
      <c r="P11" s="56">
        <f t="shared" si="5"/>
        <v>0</v>
      </c>
      <c r="Q11" s="57">
        <f t="shared" si="6"/>
        <v>1</v>
      </c>
      <c r="R11" s="1"/>
      <c r="S11" s="78">
        <v>2</v>
      </c>
      <c r="T11" s="177"/>
      <c r="U11" s="157"/>
      <c r="V11" s="1"/>
      <c r="W11" s="194"/>
      <c r="X11" s="170"/>
      <c r="Y11" s="17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5.75" customHeight="1">
      <c r="A12" s="1"/>
      <c r="B12" s="1"/>
      <c r="C12" s="54">
        <v>3</v>
      </c>
      <c r="D12" s="30"/>
      <c r="E12" s="55">
        <f t="shared" si="0"/>
        <v>0</v>
      </c>
      <c r="F12" s="56">
        <f>IF($J$19="G",1,0)+IF($J$21="G",1,0)+IF($I$25="G",1,0)</f>
        <v>0</v>
      </c>
      <c r="G12" s="56">
        <f>IF($J$19="N",1,0)+IF($J$21="N",1,0)+IF($I$25="N",1,0)</f>
        <v>0</v>
      </c>
      <c r="H12" s="56">
        <f>IF($J$19="P",1,0)+IF($J$21="P",1,0)+IF($I$25="P",1,0)</f>
        <v>0</v>
      </c>
      <c r="I12" s="56">
        <f>T19+T21+S25</f>
        <v>0</v>
      </c>
      <c r="J12" s="56">
        <f>H19+H21+G25</f>
        <v>0</v>
      </c>
      <c r="K12" s="56">
        <f>G19+G21+H25</f>
        <v>0</v>
      </c>
      <c r="L12" s="56">
        <f t="shared" si="2"/>
        <v>0</v>
      </c>
      <c r="M12" s="56">
        <f>L19+L21+K25</f>
        <v>0</v>
      </c>
      <c r="N12" s="56">
        <f>K19+K21+L25</f>
        <v>0</v>
      </c>
      <c r="O12" s="56">
        <f t="shared" si="4"/>
        <v>0</v>
      </c>
      <c r="P12" s="56">
        <f t="shared" si="5"/>
        <v>0</v>
      </c>
      <c r="Q12" s="57">
        <f t="shared" si="6"/>
        <v>1</v>
      </c>
      <c r="R12" s="1"/>
      <c r="S12" s="54">
        <v>3</v>
      </c>
      <c r="T12" s="177"/>
      <c r="U12" s="157"/>
      <c r="V12" s="1"/>
      <c r="W12" s="195"/>
      <c r="X12" s="173"/>
      <c r="Y12" s="174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5.75" customHeight="1">
      <c r="A13" s="1"/>
      <c r="B13" s="1"/>
      <c r="C13" s="58">
        <v>4</v>
      </c>
      <c r="D13" s="40"/>
      <c r="E13" s="59">
        <f t="shared" si="0"/>
        <v>0</v>
      </c>
      <c r="F13" s="60">
        <f>IF($J$18="G",1,0)+IF($J$22="G",1,0)+IF($J$25="G",1,0)</f>
        <v>0</v>
      </c>
      <c r="G13" s="60">
        <f>IF($J$18="N",1,0)+IF($J$22="N",1,0)+IF($J$25="N",1,0)</f>
        <v>0</v>
      </c>
      <c r="H13" s="60">
        <f>IF($J$18="P",1,0)+IF($J$22="P",1,0)+IF($J$25="P",1,0)</f>
        <v>0</v>
      </c>
      <c r="I13" s="60">
        <f>T18+T22+T25</f>
        <v>0</v>
      </c>
      <c r="J13" s="60">
        <f>H18+H22+H25</f>
        <v>0</v>
      </c>
      <c r="K13" s="60">
        <f>G18+G22+G25</f>
        <v>0</v>
      </c>
      <c r="L13" s="60">
        <f t="shared" si="2"/>
        <v>0</v>
      </c>
      <c r="M13" s="60">
        <f>L18+L22+L25</f>
        <v>0</v>
      </c>
      <c r="N13" s="60">
        <f>K18+K22+K25</f>
        <v>0</v>
      </c>
      <c r="O13" s="60">
        <f t="shared" si="4"/>
        <v>0</v>
      </c>
      <c r="P13" s="60">
        <f t="shared" si="5"/>
        <v>0</v>
      </c>
      <c r="Q13" s="61">
        <f t="shared" si="6"/>
        <v>1</v>
      </c>
      <c r="R13" s="1"/>
      <c r="S13" s="58">
        <v>4</v>
      </c>
      <c r="T13" s="178"/>
      <c r="U13" s="160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30" customHeight="1">
      <c r="A15" s="79"/>
      <c r="B15" s="181" t="s">
        <v>88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</row>
    <row r="16" spans="1:43" ht="16.5" customHeight="1">
      <c r="A16" s="1"/>
      <c r="B16" s="190"/>
      <c r="C16" s="191"/>
      <c r="D16" s="191"/>
      <c r="E16" s="191"/>
      <c r="F16" s="192"/>
      <c r="G16" s="152" t="s">
        <v>62</v>
      </c>
      <c r="H16" s="186"/>
      <c r="I16" s="187" t="s">
        <v>63</v>
      </c>
      <c r="J16" s="186"/>
      <c r="K16" s="188" t="s">
        <v>64</v>
      </c>
      <c r="L16" s="189"/>
      <c r="M16" s="187" t="s">
        <v>65</v>
      </c>
      <c r="N16" s="153"/>
      <c r="O16" s="187" t="s">
        <v>66</v>
      </c>
      <c r="P16" s="186"/>
      <c r="Q16" s="187" t="s">
        <v>67</v>
      </c>
      <c r="R16" s="186"/>
      <c r="S16" s="187" t="s">
        <v>33</v>
      </c>
      <c r="T16" s="186"/>
      <c r="U16" s="188" t="s">
        <v>68</v>
      </c>
      <c r="V16" s="16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.75" customHeight="1">
      <c r="A17" s="1"/>
      <c r="B17" s="62" t="s">
        <v>69</v>
      </c>
      <c r="C17" s="63" t="s">
        <v>70</v>
      </c>
      <c r="D17" s="46" t="s">
        <v>71</v>
      </c>
      <c r="E17" s="46" t="s">
        <v>72</v>
      </c>
      <c r="F17" s="64" t="s">
        <v>73</v>
      </c>
      <c r="G17" s="80" t="s">
        <v>74</v>
      </c>
      <c r="H17" s="81" t="s">
        <v>75</v>
      </c>
      <c r="I17" s="82" t="s">
        <v>76</v>
      </c>
      <c r="J17" s="83" t="s">
        <v>77</v>
      </c>
      <c r="K17" s="82" t="s">
        <v>76</v>
      </c>
      <c r="L17" s="82" t="s">
        <v>77</v>
      </c>
      <c r="M17" s="82" t="s">
        <v>76</v>
      </c>
      <c r="N17" s="82" t="s">
        <v>77</v>
      </c>
      <c r="O17" s="82" t="s">
        <v>76</v>
      </c>
      <c r="P17" s="84" t="s">
        <v>77</v>
      </c>
      <c r="Q17" s="82" t="s">
        <v>76</v>
      </c>
      <c r="R17" s="84" t="s">
        <v>77</v>
      </c>
      <c r="S17" s="82" t="s">
        <v>76</v>
      </c>
      <c r="T17" s="84" t="s">
        <v>77</v>
      </c>
      <c r="U17" s="82" t="s">
        <v>76</v>
      </c>
      <c r="V17" s="85" t="s">
        <v>77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4.4">
      <c r="A18" s="1"/>
      <c r="B18" s="69" t="s">
        <v>164</v>
      </c>
      <c r="C18" s="70">
        <v>1</v>
      </c>
      <c r="D18" s="71" t="s">
        <v>89</v>
      </c>
      <c r="E18" s="52" t="str">
        <f t="shared" ref="E18:E19" si="7">IF(D10="","",D10)</f>
        <v/>
      </c>
      <c r="F18" s="52" t="str">
        <f>IF(D13="","",D13)</f>
        <v/>
      </c>
      <c r="G18" s="72"/>
      <c r="H18" s="72"/>
      <c r="I18" s="52" t="str">
        <f t="shared" ref="I18:I19" si="8">IF((AND(G18="",H18="")),"",(IF(G18=H18,"N",(IF(G18&gt;H18,"G","P")))))</f>
        <v/>
      </c>
      <c r="J18" s="52" t="str">
        <f t="shared" ref="J18:J19" si="9">IF((AND(H18="",G18="")),"",(IF(H18=G18,"N",(IF(H18&gt;G18,"G","P")))))</f>
        <v/>
      </c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52" t="str">
        <f t="shared" ref="U18:V18" si="10">IF(AND(G18="",K18="",M18="",O18="",Q18=""),"",(IF((K18*5)+(M18*2)+(O18*3)+(Q18*3)=G18,"ok","erreur")))</f>
        <v/>
      </c>
      <c r="V18" s="53" t="str">
        <f t="shared" si="10"/>
        <v/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5.75" customHeight="1">
      <c r="A19" s="1"/>
      <c r="B19" s="73" t="s">
        <v>207</v>
      </c>
      <c r="C19" s="74">
        <v>2</v>
      </c>
      <c r="D19" s="75" t="s">
        <v>90</v>
      </c>
      <c r="E19" s="56" t="str">
        <f t="shared" si="7"/>
        <v/>
      </c>
      <c r="F19" s="56" t="str">
        <f>IF(D12="","",D12)</f>
        <v/>
      </c>
      <c r="G19" s="29"/>
      <c r="H19" s="29"/>
      <c r="I19" s="56" t="str">
        <f t="shared" si="8"/>
        <v/>
      </c>
      <c r="J19" s="56" t="str">
        <f t="shared" si="9"/>
        <v/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56" t="str">
        <f t="shared" ref="U19:V19" si="11">IF(AND(G19="",K19="",M19="",O19="",Q19=""),"",(IF((K19*5)+(M19*2)+(O19*3)+(Q19*3)=G19,"ok","erreur")))</f>
        <v/>
      </c>
      <c r="V19" s="57" t="str">
        <f t="shared" si="11"/>
        <v/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4.4">
      <c r="A20" s="1"/>
      <c r="B20" s="164" t="s">
        <v>79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5.75" customHeight="1">
      <c r="A21" s="1"/>
      <c r="B21" s="73" t="s">
        <v>166</v>
      </c>
      <c r="C21" s="74">
        <v>3</v>
      </c>
      <c r="D21" s="75" t="s">
        <v>80</v>
      </c>
      <c r="E21" s="56" t="str">
        <f t="shared" ref="E21:E22" si="12">IF(D10="","",D10)</f>
        <v/>
      </c>
      <c r="F21" s="56" t="str">
        <f t="shared" ref="F21:F22" si="13">IF(D12="","",D12)</f>
        <v/>
      </c>
      <c r="G21" s="29"/>
      <c r="H21" s="29"/>
      <c r="I21" s="56" t="str">
        <f t="shared" ref="I21:I22" si="14">IF((AND(G21="",H21="")),"",(IF(G21=H21,"N",(IF(G21&gt;H21,"G","P")))))</f>
        <v/>
      </c>
      <c r="J21" s="56" t="str">
        <f t="shared" ref="J21:J22" si="15">IF((AND(H21="",G21="")),"",(IF(H21=G21,"N",(IF(H21&gt;G21,"G","P")))))</f>
        <v/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56" t="str">
        <f t="shared" ref="U21:V21" si="16">IF(AND(G21="",K21="",M21="",O21="",Q21=""),"",(IF((K21*5)+(M21*2)+(O21*3)+(Q21*3)=G21,"ok","erreur")))</f>
        <v/>
      </c>
      <c r="V21" s="57" t="str">
        <f t="shared" si="16"/>
        <v/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5.75" customHeight="1">
      <c r="A22" s="1"/>
      <c r="B22" s="73" t="s">
        <v>169</v>
      </c>
      <c r="C22" s="74">
        <v>4</v>
      </c>
      <c r="D22" s="75" t="s">
        <v>91</v>
      </c>
      <c r="E22" s="56" t="str">
        <f t="shared" si="12"/>
        <v/>
      </c>
      <c r="F22" s="56" t="str">
        <f t="shared" si="13"/>
        <v/>
      </c>
      <c r="G22" s="29"/>
      <c r="H22" s="29"/>
      <c r="I22" s="56" t="str">
        <f t="shared" si="14"/>
        <v/>
      </c>
      <c r="J22" s="56" t="str">
        <f t="shared" si="15"/>
        <v/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56" t="str">
        <f t="shared" ref="U22:V22" si="17">IF(AND(G22="",K22="",M22="",O22="",Q22=""),"",(IF((K22*5)+(M22*2)+(O22*3)+(Q22*3)=G22,"ok","erreur")))</f>
        <v/>
      </c>
      <c r="V22" s="57" t="str">
        <f t="shared" si="17"/>
        <v/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15.75" customHeight="1">
      <c r="A23" s="1"/>
      <c r="B23" s="164" t="s">
        <v>79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5.75" customHeight="1">
      <c r="A24" s="1"/>
      <c r="B24" s="73" t="s">
        <v>175</v>
      </c>
      <c r="C24" s="74">
        <v>5</v>
      </c>
      <c r="D24" s="75" t="s">
        <v>92</v>
      </c>
      <c r="E24" s="56" t="str">
        <f>IF(D10="","",D10)</f>
        <v/>
      </c>
      <c r="F24" s="56" t="str">
        <f>IF(D11="","",D11)</f>
        <v/>
      </c>
      <c r="G24" s="29"/>
      <c r="H24" s="29"/>
      <c r="I24" s="56" t="str">
        <f t="shared" ref="I24:I25" si="18">IF((AND(G24="",H24="")),"",(IF(G24=H24,"N",(IF(G24&gt;H24,"G","P")))))</f>
        <v/>
      </c>
      <c r="J24" s="56" t="str">
        <f t="shared" ref="J24:J25" si="19">IF((AND(H24="",G24="")),"",(IF(H24=G24,"N",(IF(H24&gt;G24,"G","P")))))</f>
        <v/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56" t="str">
        <f t="shared" ref="U24:V24" si="20">IF(AND(G24="",K24="",M24="",O24="",Q24=""),"",(IF((K24*5)+(M24*2)+(O24*3)+(Q24*3)=G24,"ok","erreur")))</f>
        <v/>
      </c>
      <c r="V24" s="57" t="str">
        <f t="shared" si="20"/>
        <v/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15.75" customHeight="1">
      <c r="A25" s="1"/>
      <c r="B25" s="76" t="s">
        <v>178</v>
      </c>
      <c r="C25" s="82">
        <v>6</v>
      </c>
      <c r="D25" s="86" t="s">
        <v>93</v>
      </c>
      <c r="E25" s="60" t="str">
        <f>IF(D12="","",D12)</f>
        <v/>
      </c>
      <c r="F25" s="60" t="str">
        <f>IF(D13="","",D13)</f>
        <v/>
      </c>
      <c r="G25" s="39"/>
      <c r="H25" s="39"/>
      <c r="I25" s="60" t="str">
        <f t="shared" si="18"/>
        <v/>
      </c>
      <c r="J25" s="60" t="str">
        <f t="shared" si="19"/>
        <v/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60" t="str">
        <f t="shared" ref="U25:V25" si="21">IF(AND(G25="",K25="",M25="",O25="",Q25=""),"",(IF((K25*5)+(M25*2)+(O25*3)+(Q25*3)=G25,"ok","erreur")))</f>
        <v/>
      </c>
      <c r="V25" s="61" t="str">
        <f t="shared" si="21"/>
        <v/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30.75" customHeight="1">
      <c r="A27" s="1"/>
      <c r="B27" s="181" t="s">
        <v>94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9"/>
      <c r="W27" s="4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6.5" customHeight="1">
      <c r="A28" s="1"/>
      <c r="B28" s="190"/>
      <c r="C28" s="191"/>
      <c r="D28" s="191"/>
      <c r="E28" s="191"/>
      <c r="F28" s="192"/>
      <c r="G28" s="152" t="s">
        <v>62</v>
      </c>
      <c r="H28" s="186"/>
      <c r="I28" s="187" t="s">
        <v>63</v>
      </c>
      <c r="J28" s="186"/>
      <c r="K28" s="188" t="s">
        <v>64</v>
      </c>
      <c r="L28" s="189"/>
      <c r="M28" s="187" t="s">
        <v>65</v>
      </c>
      <c r="N28" s="153"/>
      <c r="O28" s="187" t="s">
        <v>66</v>
      </c>
      <c r="P28" s="186"/>
      <c r="Q28" s="187" t="s">
        <v>67</v>
      </c>
      <c r="R28" s="186"/>
      <c r="S28" s="187" t="s">
        <v>33</v>
      </c>
      <c r="T28" s="186"/>
      <c r="U28" s="188" t="s">
        <v>68</v>
      </c>
      <c r="V28" s="163"/>
      <c r="W28" s="87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5.75" customHeight="1">
      <c r="A29" s="1"/>
      <c r="B29" s="88" t="s">
        <v>69</v>
      </c>
      <c r="C29" s="89" t="s">
        <v>70</v>
      </c>
      <c r="D29" s="66" t="s">
        <v>71</v>
      </c>
      <c r="E29" s="66" t="s">
        <v>72</v>
      </c>
      <c r="F29" s="48" t="s">
        <v>73</v>
      </c>
      <c r="G29" s="90" t="s">
        <v>74</v>
      </c>
      <c r="H29" s="81" t="s">
        <v>75</v>
      </c>
      <c r="I29" s="81" t="s">
        <v>76</v>
      </c>
      <c r="J29" s="91" t="s">
        <v>77</v>
      </c>
      <c r="K29" s="81" t="s">
        <v>76</v>
      </c>
      <c r="L29" s="81" t="s">
        <v>77</v>
      </c>
      <c r="M29" s="81" t="s">
        <v>76</v>
      </c>
      <c r="N29" s="81" t="s">
        <v>77</v>
      </c>
      <c r="O29" s="81" t="s">
        <v>76</v>
      </c>
      <c r="P29" s="92" t="s">
        <v>77</v>
      </c>
      <c r="Q29" s="81" t="s">
        <v>76</v>
      </c>
      <c r="R29" s="92" t="s">
        <v>77</v>
      </c>
      <c r="S29" s="81" t="s">
        <v>76</v>
      </c>
      <c r="T29" s="92" t="s">
        <v>77</v>
      </c>
      <c r="U29" s="81" t="s">
        <v>76</v>
      </c>
      <c r="V29" s="93" t="s">
        <v>77</v>
      </c>
      <c r="W29" s="94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5.75" customHeight="1">
      <c r="A30" s="1"/>
      <c r="B30" s="196" t="s">
        <v>79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4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5.75" customHeight="1">
      <c r="A31" s="1"/>
      <c r="B31" s="95" t="s">
        <v>184</v>
      </c>
      <c r="C31" s="96">
        <v>7</v>
      </c>
      <c r="D31" s="97" t="s">
        <v>95</v>
      </c>
      <c r="E31" s="56" t="str">
        <f>IF(T12="","",T12)</f>
        <v/>
      </c>
      <c r="F31" s="56" t="str">
        <f>IF(T13="","",T13)</f>
        <v/>
      </c>
      <c r="G31" s="29"/>
      <c r="H31" s="29"/>
      <c r="I31" s="56" t="str">
        <f t="shared" ref="I31:I32" si="22">IF((AND(G31="",H31="")),"",(IF(G31=H31,"N",(IF(G31&gt;H31,"G","P")))))</f>
        <v/>
      </c>
      <c r="J31" s="56" t="str">
        <f t="shared" ref="J31:J32" si="23">IF((AND(H31="",G31="")),"",(IF(H31=G31,"N",(IF(H31&gt;G31,"G","P")))))</f>
        <v/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56" t="str">
        <f t="shared" ref="U31:V31" si="24">IF(AND(G31="",K31="",M31="",O31="",Q31=""),"",(IF((K31*5)+(M31*2)+(O31*3)+(Q31*3)=G31,"ok","erreur")))</f>
        <v/>
      </c>
      <c r="V31" s="57" t="str">
        <f t="shared" si="24"/>
        <v/>
      </c>
      <c r="W31" s="98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.75" customHeight="1">
      <c r="A32" s="1"/>
      <c r="B32" s="95" t="s">
        <v>190</v>
      </c>
      <c r="C32" s="96">
        <v>8</v>
      </c>
      <c r="D32" s="97" t="s">
        <v>96</v>
      </c>
      <c r="E32" s="56" t="str">
        <f>IF(T10="","",T10)</f>
        <v/>
      </c>
      <c r="F32" s="56" t="str">
        <f>IF(T11="","",T11)</f>
        <v/>
      </c>
      <c r="G32" s="29"/>
      <c r="H32" s="29"/>
      <c r="I32" s="56" t="str">
        <f t="shared" si="22"/>
        <v/>
      </c>
      <c r="J32" s="56" t="str">
        <f t="shared" si="23"/>
        <v/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56" t="str">
        <f t="shared" ref="U32:V32" si="25">IF(AND(G32="",K32="",M32="",O32="",Q32=""),"",(IF((K32*5)+(M32*2)+(O32*3)+(Q32*3)=G32,"ok","erreur")))</f>
        <v/>
      </c>
      <c r="V32" s="57" t="str">
        <f t="shared" si="25"/>
        <v/>
      </c>
      <c r="W32" s="98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5.75" customHeight="1">
      <c r="A33" s="1"/>
      <c r="B33" s="99" t="s">
        <v>192</v>
      </c>
      <c r="C33" s="197" t="s">
        <v>82</v>
      </c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60"/>
      <c r="W33" s="98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5.75" customHeight="1">
      <c r="A35" s="1"/>
      <c r="B35" s="1"/>
      <c r="C35" s="1"/>
      <c r="D35" s="1"/>
      <c r="E35" s="1"/>
      <c r="F35" s="1"/>
      <c r="G35" s="1"/>
      <c r="H35" s="1"/>
      <c r="I35" s="180" t="s">
        <v>97</v>
      </c>
      <c r="J35" s="148"/>
      <c r="K35" s="14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5.75" customHeight="1">
      <c r="A36" s="1"/>
      <c r="B36" s="1"/>
      <c r="C36" s="1"/>
      <c r="D36" s="1"/>
      <c r="E36" s="1"/>
      <c r="F36" s="1"/>
      <c r="G36" s="1"/>
      <c r="H36" s="1"/>
      <c r="I36" s="49">
        <v>1</v>
      </c>
      <c r="J36" s="198" t="str">
        <f>IF(I32="","",IF(I32="G",E32,F32))</f>
        <v/>
      </c>
      <c r="K36" s="15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5.75" customHeight="1">
      <c r="A37" s="1"/>
      <c r="B37" s="1"/>
      <c r="C37" s="1"/>
      <c r="D37" s="1"/>
      <c r="E37" s="1"/>
      <c r="F37" s="1"/>
      <c r="G37" s="1"/>
      <c r="H37" s="1"/>
      <c r="I37" s="54">
        <v>2</v>
      </c>
      <c r="J37" s="199" t="str">
        <f>IF(I32="","",IF(I32="P",E32,F32))</f>
        <v/>
      </c>
      <c r="K37" s="15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5.75" customHeight="1">
      <c r="A38" s="1"/>
      <c r="B38" s="1"/>
      <c r="C38" s="1"/>
      <c r="D38" s="1"/>
      <c r="E38" s="1"/>
      <c r="F38" s="1"/>
      <c r="G38" s="1"/>
      <c r="H38" s="1"/>
      <c r="I38" s="54">
        <v>3</v>
      </c>
      <c r="J38" s="199" t="str">
        <f>IF(I31="","",IF(I31="G",E31,F31))</f>
        <v/>
      </c>
      <c r="K38" s="15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5.75" customHeight="1">
      <c r="A39" s="1"/>
      <c r="B39" s="1"/>
      <c r="C39" s="1"/>
      <c r="D39" s="1"/>
      <c r="E39" s="1"/>
      <c r="F39" s="1"/>
      <c r="G39" s="1"/>
      <c r="H39" s="1"/>
      <c r="I39" s="58">
        <v>4</v>
      </c>
      <c r="J39" s="200" t="str">
        <f>IF(I31="","",IF(I31="P",E31,F31))</f>
        <v/>
      </c>
      <c r="K39" s="16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43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1:4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1:4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1:4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1:4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1:4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1:4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1:4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1:4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1:4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1:4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1:4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1:4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1:4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1:4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1:4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1:4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1:4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1:4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1:4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1:4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1:4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1:4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1:4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1:4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1:4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1:4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1:4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1:4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1:4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1:4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1:4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1:4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1:4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1:4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1:4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1:4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1:4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1:4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1:4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1:4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1:4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1:4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1:4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1:4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1:4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1:4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1:4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1:4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1:4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1:4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1:4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1:4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1:4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1:4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1:4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1:4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1:4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1:4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1:4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1:4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1:4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1:4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1:4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1:4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1:4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1:4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1:4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1:4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1:4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1:4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1: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1:4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1:4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1:4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1:4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1:4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1:4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1:4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1:4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1:4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1:4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1:4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1:4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1:4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1:4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1:4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1:4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1:4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1:4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1:4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1:4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1:4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1:4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1:4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1:4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1:4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1:4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1:4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1:4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1:4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1:4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1:4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1:4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1:4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1:4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1:4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1:4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1:4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1:4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1:4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1:4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1:4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1:4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1:4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1:4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1:4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1:4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1:4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1:4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1:4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1:4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1:4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1:4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1:4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1:4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1:4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1:4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1:4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1:4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1:4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1:4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1:4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1:4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1:4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1:4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1:4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1:4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1:4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1:4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1:4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1:4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1:4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4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4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4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4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4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4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4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4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4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4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4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4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4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4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</row>
    <row r="984" spans="1:4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</row>
    <row r="985" spans="1:4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</row>
    <row r="986" spans="1:4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</row>
    <row r="987" spans="1:4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</row>
    <row r="988" spans="1:4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</row>
    <row r="989" spans="1:4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</row>
    <row r="990" spans="1:4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</row>
    <row r="991" spans="1:4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</row>
    <row r="992" spans="1:4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</row>
    <row r="993" spans="1:4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</row>
    <row r="994" spans="1:4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</row>
    <row r="995" spans="1:4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</row>
    <row r="996" spans="1:4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</row>
    <row r="997" spans="1:4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</row>
    <row r="998" spans="1:4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</row>
    <row r="999" spans="1:4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</row>
    <row r="1000" spans="1:4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</row>
  </sheetData>
  <mergeCells count="38">
    <mergeCell ref="J38:K38"/>
    <mergeCell ref="J39:K39"/>
    <mergeCell ref="B30:V30"/>
    <mergeCell ref="C33:V33"/>
    <mergeCell ref="I35:K35"/>
    <mergeCell ref="J36:K36"/>
    <mergeCell ref="J37:K37"/>
    <mergeCell ref="D2:H2"/>
    <mergeCell ref="D4:F4"/>
    <mergeCell ref="C9:D9"/>
    <mergeCell ref="S9:U9"/>
    <mergeCell ref="W9:Y12"/>
    <mergeCell ref="T10:U10"/>
    <mergeCell ref="T11:U11"/>
    <mergeCell ref="B20:V20"/>
    <mergeCell ref="B23:V23"/>
    <mergeCell ref="B27:V27"/>
    <mergeCell ref="B28:F28"/>
    <mergeCell ref="G28:H28"/>
    <mergeCell ref="I28:J28"/>
    <mergeCell ref="K28:L28"/>
    <mergeCell ref="M28:N28"/>
    <mergeCell ref="O28:P28"/>
    <mergeCell ref="Q28:R28"/>
    <mergeCell ref="S28:T28"/>
    <mergeCell ref="U28:V28"/>
    <mergeCell ref="T12:U12"/>
    <mergeCell ref="T13:U13"/>
    <mergeCell ref="B15:V15"/>
    <mergeCell ref="G16:H16"/>
    <mergeCell ref="I16:J16"/>
    <mergeCell ref="K16:L16"/>
    <mergeCell ref="U16:V16"/>
    <mergeCell ref="B16:F16"/>
    <mergeCell ref="M16:N16"/>
    <mergeCell ref="O16:P16"/>
    <mergeCell ref="Q16:R16"/>
    <mergeCell ref="S16:T16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topLeftCell="A13" workbookViewId="0">
      <selection activeCell="C35" sqref="C35"/>
    </sheetView>
  </sheetViews>
  <sheetFormatPr baseColWidth="10" defaultColWidth="14.44140625" defaultRowHeight="15" customHeight="1"/>
  <cols>
    <col min="1" max="1" width="11.44140625" customWidth="1"/>
    <col min="2" max="2" width="11.33203125" customWidth="1"/>
    <col min="3" max="3" width="12.6640625" customWidth="1"/>
    <col min="4" max="4" width="17" customWidth="1"/>
    <col min="5" max="5" width="14.33203125" customWidth="1"/>
    <col min="6" max="6" width="18.88671875" customWidth="1"/>
    <col min="7" max="42" width="11.44140625" customWidth="1"/>
  </cols>
  <sheetData>
    <row r="1" spans="1:42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</row>
    <row r="2" spans="1:42" ht="45" customHeight="1">
      <c r="A2" s="1"/>
      <c r="B2" s="1"/>
      <c r="C2" s="42"/>
      <c r="D2" s="147" t="s">
        <v>98</v>
      </c>
      <c r="E2" s="148"/>
      <c r="F2" s="149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2"/>
    </row>
    <row r="3" spans="1:42" ht="12" customHeight="1">
      <c r="A3" s="1"/>
      <c r="B3" s="1"/>
      <c r="C3" s="42"/>
      <c r="D3" s="42"/>
      <c r="E3" s="42"/>
      <c r="F3" s="42"/>
      <c r="G3" s="4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2"/>
    </row>
    <row r="4" spans="1:42" ht="12" customHeight="1">
      <c r="A4" s="1"/>
      <c r="B4" s="1"/>
      <c r="C4" s="42"/>
      <c r="D4" s="179" t="s">
        <v>8</v>
      </c>
      <c r="E4" s="153"/>
      <c r="F4" s="154"/>
      <c r="G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"/>
    </row>
    <row r="5" spans="1:42" ht="21" customHeight="1">
      <c r="A5" s="1"/>
      <c r="B5" s="1"/>
      <c r="C5" s="42"/>
      <c r="D5" s="12" t="s">
        <v>9</v>
      </c>
      <c r="E5" s="13" t="s">
        <v>10</v>
      </c>
      <c r="F5" s="100" t="s">
        <v>11</v>
      </c>
      <c r="G5" s="4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2"/>
    </row>
    <row r="6" spans="1:42" ht="30" customHeight="1">
      <c r="A6" s="1"/>
      <c r="B6" s="1"/>
      <c r="C6" s="42"/>
      <c r="D6" s="14" t="s">
        <v>9</v>
      </c>
      <c r="E6" s="13" t="s">
        <v>10</v>
      </c>
      <c r="F6" s="100" t="s">
        <v>13</v>
      </c>
      <c r="G6" s="4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2"/>
    </row>
    <row r="7" spans="1:42" ht="30.75" customHeight="1">
      <c r="A7" s="1"/>
      <c r="B7" s="1"/>
      <c r="C7" s="42"/>
      <c r="D7" s="16" t="s">
        <v>9</v>
      </c>
      <c r="E7" s="17" t="s">
        <v>10</v>
      </c>
      <c r="F7" s="101" t="s">
        <v>16</v>
      </c>
      <c r="G7" s="4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2"/>
    </row>
    <row r="8" spans="1:42" ht="21.75" customHeight="1">
      <c r="A8" s="1"/>
      <c r="B8" s="1"/>
      <c r="C8" s="1"/>
      <c r="D8" s="42"/>
      <c r="E8" s="4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2"/>
    </row>
    <row r="9" spans="1:42" ht="15.75" customHeight="1">
      <c r="A9" s="1"/>
      <c r="B9" s="1"/>
      <c r="C9" s="180" t="s">
        <v>28</v>
      </c>
      <c r="D9" s="149"/>
      <c r="E9" s="45" t="s">
        <v>29</v>
      </c>
      <c r="F9" s="46" t="s">
        <v>30</v>
      </c>
      <c r="G9" s="46" t="s">
        <v>31</v>
      </c>
      <c r="H9" s="46" t="s">
        <v>32</v>
      </c>
      <c r="I9" s="46" t="s">
        <v>33</v>
      </c>
      <c r="J9" s="46" t="s">
        <v>34</v>
      </c>
      <c r="K9" s="46" t="s">
        <v>35</v>
      </c>
      <c r="L9" s="46" t="s">
        <v>36</v>
      </c>
      <c r="M9" s="46" t="s">
        <v>37</v>
      </c>
      <c r="N9" s="46" t="s">
        <v>38</v>
      </c>
      <c r="O9" s="46" t="s">
        <v>39</v>
      </c>
      <c r="P9" s="47" t="s">
        <v>40</v>
      </c>
      <c r="Q9" s="48" t="s">
        <v>60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2"/>
    </row>
    <row r="10" spans="1:42" ht="14.4">
      <c r="A10" s="1"/>
      <c r="B10" s="1"/>
      <c r="C10" s="49">
        <v>1</v>
      </c>
      <c r="D10" s="50"/>
      <c r="E10" s="51">
        <f t="shared" ref="E10:E14" si="0">F10+G10+H10</f>
        <v>0</v>
      </c>
      <c r="F10" s="52">
        <f>IF($J$19="G",1,0)+IF($I$22="G",1,0)+IF($I$26="G",1,0)+IF($I$31="G",1,0)</f>
        <v>0</v>
      </c>
      <c r="G10" s="52">
        <f>IF($J$19="N",1,0)+IF($I$22="N",1,0)+IF($I$26="N",1,0)+IF($I$31="N",1,0)</f>
        <v>0</v>
      </c>
      <c r="H10" s="52">
        <f>IF($J$19="P",1,0)+IF($I$22="P",1,0)+IF($I$26="P",1,0)+IF($I$31="P",1,0)</f>
        <v>0</v>
      </c>
      <c r="I10" s="52">
        <f>T19+S22+S26+S31</f>
        <v>0</v>
      </c>
      <c r="J10" s="52">
        <f>H19+G22+G26+G31</f>
        <v>0</v>
      </c>
      <c r="K10" s="52">
        <f>G19+H22+H26+H31</f>
        <v>0</v>
      </c>
      <c r="L10" s="52">
        <f t="shared" ref="L10:L14" si="1">J10-K10</f>
        <v>0</v>
      </c>
      <c r="M10" s="52">
        <f>L19+K22+K26+K31</f>
        <v>0</v>
      </c>
      <c r="N10" s="52">
        <f>K19+L22+L26+L31</f>
        <v>0</v>
      </c>
      <c r="O10" s="52">
        <f t="shared" ref="O10:O14" si="2">M10-N10</f>
        <v>0</v>
      </c>
      <c r="P10" s="52">
        <f t="shared" ref="P10:P14" si="3">(F10*3)+(G10*2)+(H10*1)</f>
        <v>0</v>
      </c>
      <c r="Q10" s="53">
        <f t="shared" ref="Q10:Q14" si="4">RANK(P10,$P$10:$P$14)</f>
        <v>1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2"/>
    </row>
    <row r="11" spans="1:42" ht="14.4">
      <c r="A11" s="1"/>
      <c r="B11" s="1"/>
      <c r="C11" s="54">
        <v>2</v>
      </c>
      <c r="D11" s="30"/>
      <c r="E11" s="55">
        <f t="shared" si="0"/>
        <v>0</v>
      </c>
      <c r="F11" s="56">
        <f>IF($I$20="G",1,0)+IF($I$23="G",1,0)+IF($J$26="G",1,0)+IF($I$29="G",1,0)</f>
        <v>0</v>
      </c>
      <c r="G11" s="56">
        <f>IF($I$20="N",1,0)+IF($I$23="N",1,0)+IF($J$26="N",1,0)+IF($I$29="N",1,0)</f>
        <v>0</v>
      </c>
      <c r="H11" s="56">
        <f>IF($I$20="P",1,0)+IF($I$23="P",1,0)+IF($J$26="P",1,0)+IF($I$29="P",1,0)</f>
        <v>0</v>
      </c>
      <c r="I11" s="56">
        <f>S20+S23+T26+S29</f>
        <v>0</v>
      </c>
      <c r="J11" s="56">
        <f>G20+G23+H26+G29</f>
        <v>0</v>
      </c>
      <c r="K11" s="56">
        <f>H20+H23+G26+H29</f>
        <v>0</v>
      </c>
      <c r="L11" s="56">
        <f t="shared" si="1"/>
        <v>0</v>
      </c>
      <c r="M11" s="56">
        <f>K20+K23+L26+K29</f>
        <v>0</v>
      </c>
      <c r="N11" s="56">
        <f>L20+L23+K26+L29</f>
        <v>0</v>
      </c>
      <c r="O11" s="56">
        <f t="shared" si="2"/>
        <v>0</v>
      </c>
      <c r="P11" s="56">
        <f t="shared" si="3"/>
        <v>0</v>
      </c>
      <c r="Q11" s="57">
        <f t="shared" si="4"/>
        <v>1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2"/>
    </row>
    <row r="12" spans="1:42" ht="14.4">
      <c r="A12" s="1"/>
      <c r="B12" s="1"/>
      <c r="C12" s="54">
        <v>3</v>
      </c>
      <c r="D12" s="30"/>
      <c r="E12" s="55">
        <f t="shared" si="0"/>
        <v>0</v>
      </c>
      <c r="F12" s="56">
        <f>IF($J$20="G",1,0)+IF($I$25="G",1,0)+IF($I$28="G",1,0)+IF($J$31="G",1,0)</f>
        <v>0</v>
      </c>
      <c r="G12" s="56">
        <f>IF($J$20="N",1,0)+IF($I$25="N",1,0)+IF($I$28="N",1,0)+IF($J$31="N",1,0)</f>
        <v>0</v>
      </c>
      <c r="H12" s="56">
        <f>IF($J$20="P",1,0)+IF($I$25="P",1,0)+IF($I$28="P",1,0)+IF($J$31="P",1,0)</f>
        <v>0</v>
      </c>
      <c r="I12" s="56">
        <f>T20+S25+S28+T31</f>
        <v>0</v>
      </c>
      <c r="J12" s="56">
        <f>H20+G25+G28+H31</f>
        <v>0</v>
      </c>
      <c r="K12" s="56">
        <f>G20+H25+H28+G31</f>
        <v>0</v>
      </c>
      <c r="L12" s="56">
        <f t="shared" si="1"/>
        <v>0</v>
      </c>
      <c r="M12" s="56">
        <f>L20+K25+K28+L31</f>
        <v>0</v>
      </c>
      <c r="N12" s="56">
        <f>K20+L25+L28+K31</f>
        <v>0</v>
      </c>
      <c r="O12" s="56">
        <f t="shared" si="2"/>
        <v>0</v>
      </c>
      <c r="P12" s="56">
        <f t="shared" si="3"/>
        <v>0</v>
      </c>
      <c r="Q12" s="57">
        <f t="shared" si="4"/>
        <v>1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2"/>
    </row>
    <row r="13" spans="1:42" ht="14.4">
      <c r="A13" s="1"/>
      <c r="B13" s="1"/>
      <c r="C13" s="54">
        <v>4</v>
      </c>
      <c r="D13" s="30"/>
      <c r="E13" s="55">
        <f t="shared" si="0"/>
        <v>0</v>
      </c>
      <c r="F13" s="56">
        <f>IF($J$22="G",1,0)+IF($J$25="G",1,0)+IF($J$29="G",1,0)+IF($I$32="G",1,0)</f>
        <v>0</v>
      </c>
      <c r="G13" s="56">
        <f>IF($J$22="N",1,0)+IF($J$25="N",1,0)+IF($J$29="N",1,0)+IF($I$32="N",1,0)</f>
        <v>0</v>
      </c>
      <c r="H13" s="56">
        <f>IF($J$22="P",1,0)+IF($J$25="P",1,0)+IF($J$29="P",1,0)+IF($I$32="P",1,0)</f>
        <v>0</v>
      </c>
      <c r="I13" s="56">
        <f>T22+T25+T29+S32</f>
        <v>0</v>
      </c>
      <c r="J13" s="56">
        <f>H22+H25+H29+G32</f>
        <v>0</v>
      </c>
      <c r="K13" s="56">
        <f>G22+G25+G29+H32</f>
        <v>0</v>
      </c>
      <c r="L13" s="56">
        <f t="shared" si="1"/>
        <v>0</v>
      </c>
      <c r="M13" s="56">
        <f>L22+L25+L29+K32</f>
        <v>0</v>
      </c>
      <c r="N13" s="56">
        <f>K22+K25+K29+L32</f>
        <v>0</v>
      </c>
      <c r="O13" s="56">
        <f t="shared" si="2"/>
        <v>0</v>
      </c>
      <c r="P13" s="56">
        <f t="shared" si="3"/>
        <v>0</v>
      </c>
      <c r="Q13" s="57">
        <f t="shared" si="4"/>
        <v>1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2"/>
    </row>
    <row r="14" spans="1:42" ht="15.75" customHeight="1">
      <c r="A14" s="1"/>
      <c r="B14" s="1"/>
      <c r="C14" s="58">
        <v>5</v>
      </c>
      <c r="D14" s="40"/>
      <c r="E14" s="59">
        <f t="shared" si="0"/>
        <v>0</v>
      </c>
      <c r="F14" s="60">
        <f>IF($I$19="G",1,0)+IF($J$23="G",1,0)+IF($J$28="G",1,0)+IF($J$32="G",1,0)</f>
        <v>0</v>
      </c>
      <c r="G14" s="60">
        <f>IF($I$19="N",1,0)+IF($J$23="N",1,0)+IF($J$28="N",1,0)+IF($J$32="N",1,0)</f>
        <v>0</v>
      </c>
      <c r="H14" s="60">
        <f>IF($I$19="P",1,0)+IF($J$23="P",1,0)+IF($J$28="P",1,0)+IF($J$32="P",1,0)</f>
        <v>0</v>
      </c>
      <c r="I14" s="60">
        <f>S19+T23+T28+T32</f>
        <v>0</v>
      </c>
      <c r="J14" s="60">
        <f>G19+H23+H28+H32</f>
        <v>0</v>
      </c>
      <c r="K14" s="60">
        <f>H19+G23+G28+G32</f>
        <v>0</v>
      </c>
      <c r="L14" s="60">
        <f t="shared" si="1"/>
        <v>0</v>
      </c>
      <c r="M14" s="60">
        <f>K19+L23+L28+L32</f>
        <v>0</v>
      </c>
      <c r="N14" s="60">
        <f>L19+K23+K28+K32</f>
        <v>0</v>
      </c>
      <c r="O14" s="60">
        <f t="shared" si="2"/>
        <v>0</v>
      </c>
      <c r="P14" s="60">
        <f t="shared" si="3"/>
        <v>0</v>
      </c>
      <c r="Q14" s="61">
        <f t="shared" si="4"/>
        <v>1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2"/>
    </row>
    <row r="15" spans="1:42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2"/>
    </row>
    <row r="16" spans="1:42" ht="29.25" customHeight="1">
      <c r="A16" s="1"/>
      <c r="B16" s="181" t="s">
        <v>61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2"/>
    </row>
    <row r="17" spans="1:42" ht="16.5" customHeight="1">
      <c r="A17" s="1"/>
      <c r="B17" s="190"/>
      <c r="C17" s="191"/>
      <c r="D17" s="191"/>
      <c r="E17" s="191"/>
      <c r="F17" s="192"/>
      <c r="G17" s="152" t="s">
        <v>62</v>
      </c>
      <c r="H17" s="186"/>
      <c r="I17" s="187" t="s">
        <v>63</v>
      </c>
      <c r="J17" s="186"/>
      <c r="K17" s="188" t="s">
        <v>64</v>
      </c>
      <c r="L17" s="189"/>
      <c r="M17" s="187" t="s">
        <v>65</v>
      </c>
      <c r="N17" s="153"/>
      <c r="O17" s="187" t="s">
        <v>66</v>
      </c>
      <c r="P17" s="186"/>
      <c r="Q17" s="187" t="s">
        <v>67</v>
      </c>
      <c r="R17" s="186"/>
      <c r="S17" s="187" t="s">
        <v>33</v>
      </c>
      <c r="T17" s="186"/>
      <c r="U17" s="188" t="s">
        <v>68</v>
      </c>
      <c r="V17" s="16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2"/>
    </row>
    <row r="18" spans="1:42" ht="15.75" customHeight="1">
      <c r="A18" s="1"/>
      <c r="B18" s="102" t="s">
        <v>69</v>
      </c>
      <c r="C18" s="63" t="s">
        <v>70</v>
      </c>
      <c r="D18" s="46" t="s">
        <v>71</v>
      </c>
      <c r="E18" s="46" t="s">
        <v>72</v>
      </c>
      <c r="F18" s="64" t="s">
        <v>73</v>
      </c>
      <c r="G18" s="80" t="s">
        <v>74</v>
      </c>
      <c r="H18" s="81" t="s">
        <v>75</v>
      </c>
      <c r="I18" s="82" t="s">
        <v>76</v>
      </c>
      <c r="J18" s="83" t="s">
        <v>77</v>
      </c>
      <c r="K18" s="82" t="s">
        <v>76</v>
      </c>
      <c r="L18" s="82" t="s">
        <v>77</v>
      </c>
      <c r="M18" s="82" t="s">
        <v>76</v>
      </c>
      <c r="N18" s="82" t="s">
        <v>77</v>
      </c>
      <c r="O18" s="82" t="s">
        <v>76</v>
      </c>
      <c r="P18" s="84" t="s">
        <v>77</v>
      </c>
      <c r="Q18" s="82" t="s">
        <v>76</v>
      </c>
      <c r="R18" s="84" t="s">
        <v>77</v>
      </c>
      <c r="S18" s="82" t="s">
        <v>76</v>
      </c>
      <c r="T18" s="84" t="s">
        <v>77</v>
      </c>
      <c r="U18" s="82" t="s">
        <v>76</v>
      </c>
      <c r="V18" s="85" t="s">
        <v>77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4.4">
      <c r="A19" s="1"/>
      <c r="B19" s="103" t="s">
        <v>164</v>
      </c>
      <c r="C19" s="70">
        <v>1</v>
      </c>
      <c r="D19" s="71" t="s">
        <v>99</v>
      </c>
      <c r="E19" s="52" t="str">
        <f>IF(D14="","",D14)</f>
        <v/>
      </c>
      <c r="F19" s="52" t="str">
        <f>IF(D10="","",D10)</f>
        <v/>
      </c>
      <c r="G19" s="72"/>
      <c r="H19" s="72"/>
      <c r="I19" s="52" t="str">
        <f t="shared" ref="I19:I20" si="5">IF((AND(G19="",H19="")),"",(IF(G19=H19,"N",(IF(G19&gt;H19,"G","P")))))</f>
        <v/>
      </c>
      <c r="J19" s="52" t="str">
        <f t="shared" ref="J19:J20" si="6">IF((AND(H19="",G19="")),"",(IF(H19=G19,"N",(IF(H19&gt;G19,"G","P")))))</f>
        <v/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52" t="str">
        <f t="shared" ref="U19:V19" si="7">IF(AND(G19="",K19="",M19="",O19="",Q19=""),"",(IF((K19*5)+(M19*2)+(O19*3)+(Q19*3)=G19,"ok","erreur")))</f>
        <v/>
      </c>
      <c r="V19" s="53" t="str">
        <f t="shared" si="7"/>
        <v/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4.4">
      <c r="A20" s="1"/>
      <c r="B20" s="95" t="s">
        <v>207</v>
      </c>
      <c r="C20" s="74">
        <v>2</v>
      </c>
      <c r="D20" s="75" t="s">
        <v>90</v>
      </c>
      <c r="E20" s="56" t="str">
        <f>IF(D11="","",D11)</f>
        <v/>
      </c>
      <c r="F20" s="56" t="str">
        <f>IF(D12="","",D12)</f>
        <v/>
      </c>
      <c r="G20" s="29"/>
      <c r="H20" s="29"/>
      <c r="I20" s="56" t="str">
        <f t="shared" si="5"/>
        <v/>
      </c>
      <c r="J20" s="56" t="str">
        <f t="shared" si="6"/>
        <v/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56" t="str">
        <f t="shared" ref="U20:V20" si="8">IF(AND(G20="",K20="",M20="",O20="",Q20=""),"",(IF((K20*5)+(M20*2)+(O20*3)+(Q20*3)=G20,"ok","erreur")))</f>
        <v/>
      </c>
      <c r="V20" s="57" t="str">
        <f t="shared" si="8"/>
        <v/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5.75" customHeight="1">
      <c r="A21" s="1"/>
      <c r="B21" s="204" t="s">
        <v>79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7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5.75" customHeight="1">
      <c r="A22" s="1"/>
      <c r="B22" s="95" t="s">
        <v>166</v>
      </c>
      <c r="C22" s="74">
        <v>3</v>
      </c>
      <c r="D22" s="75" t="s">
        <v>89</v>
      </c>
      <c r="E22" s="56" t="str">
        <f t="shared" ref="E22:E23" si="9">IF(D10="","",D10)</f>
        <v/>
      </c>
      <c r="F22" s="56" t="str">
        <f t="shared" ref="F22:F23" si="10">IF(D13="","",D13)</f>
        <v/>
      </c>
      <c r="G22" s="29"/>
      <c r="H22" s="29"/>
      <c r="I22" s="56" t="str">
        <f t="shared" ref="I22:I23" si="11">IF((AND(G22="",H22="")),"",(IF(G22=H22,"N",(IF(G22&gt;H22,"G","P")))))</f>
        <v/>
      </c>
      <c r="J22" s="56" t="str">
        <f t="shared" ref="J22:J23" si="12">IF((AND(H22="",G22="")),"",(IF(H22=G22,"N",(IF(H22&gt;G22,"G","P")))))</f>
        <v/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56" t="str">
        <f t="shared" ref="U22:V22" si="13">IF(AND(G22="",K22="",M22="",O22="",Q22=""),"",(IF((K22*5)+(M22*2)+(O22*3)+(Q22*3)=G22,"ok","erreur")))</f>
        <v/>
      </c>
      <c r="V22" s="57" t="str">
        <f t="shared" si="13"/>
        <v/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5.75" customHeight="1">
      <c r="A23" s="1"/>
      <c r="B23" s="95" t="s">
        <v>169</v>
      </c>
      <c r="C23" s="74">
        <v>4</v>
      </c>
      <c r="D23" s="75" t="s">
        <v>100</v>
      </c>
      <c r="E23" s="56" t="str">
        <f t="shared" si="9"/>
        <v/>
      </c>
      <c r="F23" s="56" t="str">
        <f t="shared" si="10"/>
        <v/>
      </c>
      <c r="G23" s="29"/>
      <c r="H23" s="29"/>
      <c r="I23" s="56" t="str">
        <f t="shared" si="11"/>
        <v/>
      </c>
      <c r="J23" s="56" t="str">
        <f t="shared" si="12"/>
        <v/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56" t="str">
        <f t="shared" ref="U23:V23" si="14">IF(AND(G23="",K23="",M23="",O23="",Q23=""),"",(IF((K23*5)+(M23*2)+(O23*3)+(Q23*3)=G23,"ok","erreur")))</f>
        <v/>
      </c>
      <c r="V23" s="57" t="str">
        <f t="shared" si="14"/>
        <v/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5.75" customHeight="1">
      <c r="A24" s="1"/>
      <c r="B24" s="204" t="s">
        <v>79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5.75" customHeight="1">
      <c r="A25" s="1"/>
      <c r="B25" s="95" t="s">
        <v>175</v>
      </c>
      <c r="C25" s="74">
        <v>5</v>
      </c>
      <c r="D25" s="75" t="s">
        <v>93</v>
      </c>
      <c r="E25" s="56" t="str">
        <f>IF(D12="","",D12)</f>
        <v/>
      </c>
      <c r="F25" s="56" t="str">
        <f>IF(D13="","",D13)</f>
        <v/>
      </c>
      <c r="G25" s="29"/>
      <c r="H25" s="29"/>
      <c r="I25" s="56" t="str">
        <f t="shared" ref="I25:I26" si="15">IF((AND(G25="",H25="")),"",(IF(G25=H25,"N",(IF(G25&gt;H25,"G","P")))))</f>
        <v/>
      </c>
      <c r="J25" s="56" t="str">
        <f t="shared" ref="J25:J26" si="16">IF((AND(H25="",G25="")),"",(IF(H25=G25,"N",(IF(H25&gt;G25,"G","P")))))</f>
        <v/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56" t="str">
        <f t="shared" ref="U25:V25" si="17">IF(AND(G25="",K25="",M25="",O25="",Q25=""),"",(IF((K25*5)+(M25*2)+(O25*3)+(Q25*3)=G25,"ok","erreur")))</f>
        <v/>
      </c>
      <c r="V25" s="57" t="str">
        <f t="shared" si="17"/>
        <v/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5.75" customHeight="1">
      <c r="A26" s="1"/>
      <c r="B26" s="95" t="s">
        <v>178</v>
      </c>
      <c r="C26" s="74">
        <v>6</v>
      </c>
      <c r="D26" s="75" t="s">
        <v>92</v>
      </c>
      <c r="E26" s="56" t="str">
        <f>IF(D10="","",D10)</f>
        <v/>
      </c>
      <c r="F26" s="56" t="str">
        <f>IF(D11="","",D11)</f>
        <v/>
      </c>
      <c r="G26" s="29"/>
      <c r="H26" s="29"/>
      <c r="I26" s="56" t="str">
        <f t="shared" si="15"/>
        <v/>
      </c>
      <c r="J26" s="56" t="str">
        <f t="shared" si="16"/>
        <v/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56" t="str">
        <f t="shared" ref="U26:V26" si="18">IF(AND(G26="",K26="",M26="",O26="",Q26=""),"",(IF((K26*5)+(M26*2)+(O26*3)+(Q26*3)=G26,"ok","erreur")))</f>
        <v/>
      </c>
      <c r="V26" s="57" t="str">
        <f t="shared" si="18"/>
        <v/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5.75" customHeight="1">
      <c r="A27" s="1"/>
      <c r="B27" s="204" t="s">
        <v>79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5.75" customHeight="1">
      <c r="A28" s="1"/>
      <c r="B28" s="95" t="s">
        <v>184</v>
      </c>
      <c r="C28" s="74">
        <v>7</v>
      </c>
      <c r="D28" s="75" t="s">
        <v>101</v>
      </c>
      <c r="E28" s="56" t="str">
        <f>IF(D12="","",D12)</f>
        <v/>
      </c>
      <c r="F28" s="56" t="str">
        <f>IF(D14="","",D14)</f>
        <v/>
      </c>
      <c r="G28" s="29"/>
      <c r="H28" s="29"/>
      <c r="I28" s="56" t="str">
        <f t="shared" ref="I28:I29" si="19">IF((AND(G28="",H28="")),"",(IF(G28=H28,"N",(IF(G28&gt;H28,"G","P")))))</f>
        <v/>
      </c>
      <c r="J28" s="56" t="str">
        <f t="shared" ref="J28:J29" si="20">IF((AND(H28="",G28="")),"",(IF(H28=G28,"N",(IF(H28&gt;G28,"G","P")))))</f>
        <v/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56" t="str">
        <f t="shared" ref="U28:V28" si="21">IF(AND(G28="",K28="",M28="",O28="",Q28=""),"",(IF((K28*5)+(M28*2)+(O28*3)+(Q28*3)=G28,"ok","erreur")))</f>
        <v/>
      </c>
      <c r="V28" s="57" t="str">
        <f t="shared" si="21"/>
        <v/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5.75" customHeight="1">
      <c r="A29" s="1"/>
      <c r="B29" s="95" t="s">
        <v>187</v>
      </c>
      <c r="C29" s="74">
        <v>8</v>
      </c>
      <c r="D29" s="75" t="s">
        <v>91</v>
      </c>
      <c r="E29" s="56" t="str">
        <f>IF(D11="","",D11)</f>
        <v/>
      </c>
      <c r="F29" s="56" t="str">
        <f>IF(D13="","",D13)</f>
        <v/>
      </c>
      <c r="G29" s="29"/>
      <c r="H29" s="29"/>
      <c r="I29" s="56" t="str">
        <f t="shared" si="19"/>
        <v/>
      </c>
      <c r="J29" s="56" t="str">
        <f t="shared" si="20"/>
        <v/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56" t="str">
        <f t="shared" ref="U29:V29" si="22">IF(AND(G29="",K29="",M29="",O29="",Q29=""),"",(IF((K29*5)+(M29*2)+(O29*3)+(Q29*3)=G29,"ok","erreur")))</f>
        <v/>
      </c>
      <c r="V29" s="57" t="str">
        <f t="shared" si="22"/>
        <v/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5.75" customHeight="1">
      <c r="A30" s="1"/>
      <c r="B30" s="204" t="s">
        <v>79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5.75" customHeight="1">
      <c r="A31" s="1"/>
      <c r="B31" s="95" t="s">
        <v>192</v>
      </c>
      <c r="C31" s="74">
        <v>9</v>
      </c>
      <c r="D31" s="75" t="s">
        <v>80</v>
      </c>
      <c r="E31" s="56" t="str">
        <f>IF(D10="","",D10)</f>
        <v/>
      </c>
      <c r="F31" s="56" t="str">
        <f>IF(D12="","",D12)</f>
        <v/>
      </c>
      <c r="G31" s="29"/>
      <c r="H31" s="29"/>
      <c r="I31" s="56" t="str">
        <f t="shared" ref="I31:I32" si="23">IF((AND(G31="",H31="")),"",(IF(G31=H31,"N",(IF(G31&gt;H31,"G","P")))))</f>
        <v/>
      </c>
      <c r="J31" s="56" t="str">
        <f t="shared" ref="J31:J32" si="24">IF((AND(H31="",G31="")),"",(IF(H31=G31,"N",(IF(H31&gt;G31,"G","P")))))</f>
        <v/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56" t="str">
        <f t="shared" ref="U31:V31" si="25">IF(AND(G31="",K31="",M31="",O31="",Q31=""),"",(IF((K31*5)+(M31*2)+(O31*3)+(Q31*3)=G31,"ok","erreur")))</f>
        <v/>
      </c>
      <c r="V31" s="57" t="str">
        <f t="shared" si="25"/>
        <v/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5.75" customHeight="1">
      <c r="A32" s="1"/>
      <c r="B32" s="104" t="s">
        <v>194</v>
      </c>
      <c r="C32" s="81">
        <v>10</v>
      </c>
      <c r="D32" s="105" t="s">
        <v>102</v>
      </c>
      <c r="E32" s="106" t="str">
        <f>IF(D13="","",D13)</f>
        <v/>
      </c>
      <c r="F32" s="106" t="str">
        <f>IF(D14="","",D14)</f>
        <v/>
      </c>
      <c r="G32" s="34"/>
      <c r="H32" s="34"/>
      <c r="I32" s="106" t="str">
        <f t="shared" si="23"/>
        <v/>
      </c>
      <c r="J32" s="106" t="str">
        <f t="shared" si="24"/>
        <v/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106" t="str">
        <f t="shared" ref="U32:V32" si="26">IF(AND(G32="",K32="",M32="",O32="",Q32=""),"",(IF((K32*5)+(M32*2)+(O32*3)+(Q32*3)=G32,"ok","erreur")))</f>
        <v/>
      </c>
      <c r="V32" s="107" t="str">
        <f t="shared" si="26"/>
        <v/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15.75" customHeight="1">
      <c r="A33" s="1"/>
      <c r="B33" s="99" t="s">
        <v>196</v>
      </c>
      <c r="C33" s="205" t="s">
        <v>82</v>
      </c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60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5.75" customHeight="1">
      <c r="A34" s="1"/>
      <c r="B34" s="1"/>
      <c r="C34" s="1"/>
      <c r="D34" s="1"/>
      <c r="E34" s="1"/>
      <c r="F34" s="1"/>
      <c r="G34" s="1"/>
      <c r="H34" s="1"/>
      <c r="I34" s="108"/>
      <c r="J34" s="9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9.5" customHeight="1">
      <c r="A35" s="1"/>
      <c r="B35" s="1"/>
      <c r="C35" s="1"/>
      <c r="D35" s="1"/>
      <c r="E35" s="1"/>
      <c r="F35" s="166" t="s">
        <v>83</v>
      </c>
      <c r="G35" s="167"/>
      <c r="H35" s="168"/>
      <c r="I35" s="68" t="s">
        <v>10</v>
      </c>
      <c r="J35" s="206" t="s">
        <v>103</v>
      </c>
      <c r="K35" s="148"/>
      <c r="L35" s="149"/>
      <c r="M35" s="10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5.75" customHeight="1">
      <c r="A36" s="1"/>
      <c r="B36" s="1"/>
      <c r="C36" s="1"/>
      <c r="D36" s="1"/>
      <c r="E36" s="1"/>
      <c r="F36" s="169"/>
      <c r="G36" s="170"/>
      <c r="H36" s="171"/>
      <c r="I36" s="1"/>
      <c r="J36" s="78">
        <v>1</v>
      </c>
      <c r="K36" s="201"/>
      <c r="L36" s="20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5.75" customHeight="1">
      <c r="A37" s="1"/>
      <c r="B37" s="1"/>
      <c r="C37" s="1"/>
      <c r="D37" s="1"/>
      <c r="E37" s="1"/>
      <c r="F37" s="169"/>
      <c r="G37" s="170"/>
      <c r="H37" s="171"/>
      <c r="I37" s="1"/>
      <c r="J37" s="54">
        <v>2</v>
      </c>
      <c r="K37" s="201"/>
      <c r="L37" s="20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15.75" customHeight="1">
      <c r="A38" s="1"/>
      <c r="B38" s="1"/>
      <c r="C38" s="1"/>
      <c r="D38" s="1"/>
      <c r="E38" s="1"/>
      <c r="F38" s="172"/>
      <c r="G38" s="173"/>
      <c r="H38" s="174"/>
      <c r="I38" s="1"/>
      <c r="J38" s="54">
        <v>3</v>
      </c>
      <c r="K38" s="201"/>
      <c r="L38" s="20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5.75" customHeight="1">
      <c r="A39" s="1"/>
      <c r="B39" s="1"/>
      <c r="C39" s="1"/>
      <c r="D39" s="1"/>
      <c r="E39" s="1"/>
      <c r="F39" s="1"/>
      <c r="G39" s="1"/>
      <c r="H39" s="1"/>
      <c r="I39" s="1"/>
      <c r="J39" s="54">
        <v>4</v>
      </c>
      <c r="K39" s="201"/>
      <c r="L39" s="20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5.75" customHeight="1">
      <c r="A40" s="1"/>
      <c r="B40" s="1"/>
      <c r="C40" s="1"/>
      <c r="D40" s="1"/>
      <c r="E40" s="1"/>
      <c r="F40" s="1"/>
      <c r="G40" s="1"/>
      <c r="H40" s="1"/>
      <c r="I40" s="1"/>
      <c r="J40" s="58">
        <v>5</v>
      </c>
      <c r="K40" s="203"/>
      <c r="L40" s="17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spans="1:42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</sheetData>
  <mergeCells count="25">
    <mergeCell ref="K36:L36"/>
    <mergeCell ref="K37:L37"/>
    <mergeCell ref="K39:L39"/>
    <mergeCell ref="K40:L40"/>
    <mergeCell ref="B21:V21"/>
    <mergeCell ref="B24:V24"/>
    <mergeCell ref="B27:V27"/>
    <mergeCell ref="B30:V30"/>
    <mergeCell ref="C33:V33"/>
    <mergeCell ref="F35:H38"/>
    <mergeCell ref="J35:L35"/>
    <mergeCell ref="K38:L38"/>
    <mergeCell ref="U17:V17"/>
    <mergeCell ref="D2:F2"/>
    <mergeCell ref="D4:F4"/>
    <mergeCell ref="C9:D9"/>
    <mergeCell ref="B16:V16"/>
    <mergeCell ref="B17:F17"/>
    <mergeCell ref="G17:H17"/>
    <mergeCell ref="I17:J17"/>
    <mergeCell ref="K17:L17"/>
    <mergeCell ref="M17:N17"/>
    <mergeCell ref="O17:P17"/>
    <mergeCell ref="Q17:R17"/>
    <mergeCell ref="S17:T17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97"/>
  <sheetViews>
    <sheetView topLeftCell="A19" workbookViewId="0">
      <selection activeCell="B30" sqref="B30"/>
    </sheetView>
  </sheetViews>
  <sheetFormatPr baseColWidth="10" defaultColWidth="14.44140625" defaultRowHeight="15" customHeight="1"/>
  <cols>
    <col min="1" max="1" width="11.44140625" customWidth="1"/>
    <col min="2" max="2" width="11.33203125" customWidth="1"/>
    <col min="3" max="3" width="13.6640625" customWidth="1"/>
    <col min="4" max="4" width="27.6640625" customWidth="1"/>
    <col min="5" max="5" width="20.6640625" customWidth="1"/>
    <col min="6" max="6" width="17.44140625" customWidth="1"/>
    <col min="7" max="9" width="11.44140625" customWidth="1"/>
    <col min="10" max="10" width="11.5546875" customWidth="1"/>
    <col min="11" max="11" width="12.88671875" customWidth="1"/>
    <col min="12" max="16" width="11.44140625" customWidth="1"/>
    <col min="17" max="17" width="14.109375" customWidth="1"/>
    <col min="18" max="18" width="11.44140625" customWidth="1"/>
    <col min="19" max="19" width="12.44140625" customWidth="1"/>
    <col min="20" max="20" width="12.5546875" customWidth="1"/>
    <col min="21" max="21" width="13.6640625" customWidth="1"/>
    <col min="22" max="43" width="11.44140625" customWidth="1"/>
  </cols>
  <sheetData>
    <row r="1" spans="1:43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59.25" customHeight="1">
      <c r="A2" s="1"/>
      <c r="B2" s="1"/>
      <c r="C2" s="147" t="s">
        <v>104</v>
      </c>
      <c r="D2" s="148"/>
      <c r="E2" s="148"/>
      <c r="F2" s="148"/>
      <c r="G2" s="14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6.5" customHeight="1">
      <c r="A3" s="1"/>
      <c r="B3" s="1"/>
      <c r="C3" s="42"/>
      <c r="D3" s="42"/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1" customHeight="1">
      <c r="A4" s="1"/>
      <c r="B4" s="1"/>
      <c r="C4" s="179" t="s">
        <v>8</v>
      </c>
      <c r="D4" s="153"/>
      <c r="E4" s="154"/>
      <c r="F4" s="1"/>
      <c r="G4" s="1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1" customHeight="1">
      <c r="A5" s="1"/>
      <c r="B5" s="1"/>
      <c r="C5" s="12" t="s">
        <v>9</v>
      </c>
      <c r="D5" s="13" t="s">
        <v>10</v>
      </c>
      <c r="E5" s="100" t="s">
        <v>11</v>
      </c>
      <c r="F5" s="1"/>
      <c r="G5" s="1"/>
      <c r="H5" s="4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30" customHeight="1">
      <c r="A6" s="1"/>
      <c r="B6" s="1"/>
      <c r="C6" s="14" t="s">
        <v>9</v>
      </c>
      <c r="D6" s="13" t="s">
        <v>10</v>
      </c>
      <c r="E6" s="100" t="s">
        <v>13</v>
      </c>
      <c r="F6" s="1"/>
      <c r="G6" s="1"/>
      <c r="H6" s="4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32.25" customHeight="1">
      <c r="A7" s="1"/>
      <c r="B7" s="1"/>
      <c r="C7" s="16" t="s">
        <v>9</v>
      </c>
      <c r="D7" s="17" t="s">
        <v>10</v>
      </c>
      <c r="E7" s="101" t="s">
        <v>16</v>
      </c>
      <c r="F7" s="1"/>
      <c r="G7" s="1"/>
      <c r="H7" s="4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21.75" customHeight="1">
      <c r="A8" s="1"/>
      <c r="B8" s="1"/>
      <c r="C8" s="1"/>
      <c r="D8" s="42"/>
      <c r="E8" s="4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21.75" customHeight="1">
      <c r="A9" s="1"/>
      <c r="B9" s="1"/>
      <c r="C9" s="206" t="s">
        <v>105</v>
      </c>
      <c r="D9" s="149"/>
      <c r="E9" s="110"/>
      <c r="F9" s="214"/>
      <c r="G9" s="191"/>
      <c r="H9" s="215"/>
      <c r="I9" s="191"/>
      <c r="J9" s="42"/>
      <c r="K9" s="4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5.75" customHeight="1">
      <c r="A10" s="1"/>
      <c r="B10" s="1"/>
      <c r="C10" s="180" t="s">
        <v>28</v>
      </c>
      <c r="D10" s="149"/>
      <c r="E10" s="45" t="s">
        <v>29</v>
      </c>
      <c r="F10" s="46" t="s">
        <v>30</v>
      </c>
      <c r="G10" s="46" t="s">
        <v>31</v>
      </c>
      <c r="H10" s="46" t="s">
        <v>32</v>
      </c>
      <c r="I10" s="46" t="s">
        <v>33</v>
      </c>
      <c r="J10" s="46" t="s">
        <v>34</v>
      </c>
      <c r="K10" s="46" t="s">
        <v>35</v>
      </c>
      <c r="L10" s="46" t="s">
        <v>36</v>
      </c>
      <c r="M10" s="46" t="s">
        <v>37</v>
      </c>
      <c r="N10" s="46" t="s">
        <v>38</v>
      </c>
      <c r="O10" s="46" t="s">
        <v>39</v>
      </c>
      <c r="P10" s="47" t="s">
        <v>40</v>
      </c>
      <c r="Q10" s="48" t="s">
        <v>106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5.75" customHeight="1">
      <c r="A11" s="1"/>
      <c r="B11" s="1"/>
      <c r="C11" s="111">
        <v>1</v>
      </c>
      <c r="D11" s="25"/>
      <c r="E11" s="51">
        <f t="shared" ref="E11:E13" si="0">F11+G11+H11</f>
        <v>0</v>
      </c>
      <c r="F11" s="52">
        <f>IF($I$27="G",1,0)+IF($J$30="G",1,0)</f>
        <v>0</v>
      </c>
      <c r="G11" s="52">
        <f>IF($I$27="N",1,0)+IF($J$30="N",1,0)</f>
        <v>0</v>
      </c>
      <c r="H11" s="52">
        <f>IF($I$27="P",1,0)+IF($J$30="P",1,0)</f>
        <v>0</v>
      </c>
      <c r="I11" s="52">
        <f>S27+T30</f>
        <v>0</v>
      </c>
      <c r="J11" s="52">
        <f>G27+H30</f>
        <v>0</v>
      </c>
      <c r="K11" s="52">
        <f>H27+G30</f>
        <v>0</v>
      </c>
      <c r="L11" s="52">
        <f t="shared" ref="L11:L13" si="1">J11-K11</f>
        <v>0</v>
      </c>
      <c r="M11" s="52">
        <f>K27+L30</f>
        <v>0</v>
      </c>
      <c r="N11" s="52">
        <f>L27+K30</f>
        <v>0</v>
      </c>
      <c r="O11" s="52">
        <f t="shared" ref="O11:O13" si="2">M11-N11</f>
        <v>0</v>
      </c>
      <c r="P11" s="52">
        <f t="shared" ref="P11:P13" si="3">(F11*3)+(G11*2)+(H11*1)</f>
        <v>0</v>
      </c>
      <c r="Q11" s="53">
        <f t="shared" ref="Q11:Q13" si="4">RANK(P11,$P$11:$P$13)</f>
        <v>1</v>
      </c>
      <c r="R11" s="1"/>
      <c r="S11" s="180" t="s">
        <v>107</v>
      </c>
      <c r="T11" s="148"/>
      <c r="U11" s="149"/>
      <c r="V11" s="65" t="s">
        <v>87</v>
      </c>
      <c r="W11" s="193" t="s">
        <v>83</v>
      </c>
      <c r="X11" s="167"/>
      <c r="Y11" s="168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4.4">
      <c r="A12" s="1"/>
      <c r="B12" s="1"/>
      <c r="C12" s="73">
        <v>2</v>
      </c>
      <c r="D12" s="30"/>
      <c r="E12" s="55">
        <f t="shared" si="0"/>
        <v>0</v>
      </c>
      <c r="F12" s="56">
        <f>IF($J$24="G",1,0)+IF($I$30="G",1,0)</f>
        <v>0</v>
      </c>
      <c r="G12" s="56">
        <f>IF($J$24="N",1,0)+IF($I$30="N",1,0)</f>
        <v>0</v>
      </c>
      <c r="H12" s="56">
        <f>IF($J$24="P",1,0)+IF($I$30="P",1,0)</f>
        <v>0</v>
      </c>
      <c r="I12" s="56">
        <f>T24+S30</f>
        <v>0</v>
      </c>
      <c r="J12" s="56">
        <f>H24+G30</f>
        <v>0</v>
      </c>
      <c r="K12" s="56">
        <f>G24+H30</f>
        <v>0</v>
      </c>
      <c r="L12" s="56">
        <f t="shared" si="1"/>
        <v>0</v>
      </c>
      <c r="M12" s="56">
        <f>L24+K30</f>
        <v>0</v>
      </c>
      <c r="N12" s="56">
        <f>K24+L30</f>
        <v>0</v>
      </c>
      <c r="O12" s="56">
        <f t="shared" si="2"/>
        <v>0</v>
      </c>
      <c r="P12" s="56">
        <f t="shared" si="3"/>
        <v>0</v>
      </c>
      <c r="Q12" s="57">
        <f t="shared" si="4"/>
        <v>1</v>
      </c>
      <c r="R12" s="1"/>
      <c r="S12" s="112">
        <v>1</v>
      </c>
      <c r="T12" s="212"/>
      <c r="U12" s="154"/>
      <c r="V12" s="1"/>
      <c r="W12" s="194"/>
      <c r="X12" s="170"/>
      <c r="Y12" s="17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5.75" customHeight="1">
      <c r="A13" s="1"/>
      <c r="B13" s="1"/>
      <c r="C13" s="76">
        <v>3</v>
      </c>
      <c r="D13" s="40"/>
      <c r="E13" s="59">
        <f t="shared" si="0"/>
        <v>0</v>
      </c>
      <c r="F13" s="60">
        <f>IF($I$24="G",1,0)+IF($J$27="G",1,0)</f>
        <v>0</v>
      </c>
      <c r="G13" s="60">
        <f>IF($I$24="N",1,0)+IF($J$27="N",1,0)</f>
        <v>0</v>
      </c>
      <c r="H13" s="60">
        <f>IF($I$24="P",1,0)+IF($J$27="P",1,0)</f>
        <v>0</v>
      </c>
      <c r="I13" s="60">
        <f>S24+T27</f>
        <v>0</v>
      </c>
      <c r="J13" s="60">
        <f>G24+H27</f>
        <v>0</v>
      </c>
      <c r="K13" s="60">
        <f>H24+G27</f>
        <v>0</v>
      </c>
      <c r="L13" s="60">
        <f t="shared" si="1"/>
        <v>0</v>
      </c>
      <c r="M13" s="60">
        <f>K24+L27</f>
        <v>0</v>
      </c>
      <c r="N13" s="60">
        <f>L24+K27</f>
        <v>0</v>
      </c>
      <c r="O13" s="60">
        <f t="shared" si="2"/>
        <v>0</v>
      </c>
      <c r="P13" s="60">
        <f t="shared" si="3"/>
        <v>0</v>
      </c>
      <c r="Q13" s="61">
        <f t="shared" si="4"/>
        <v>1</v>
      </c>
      <c r="R13" s="1"/>
      <c r="S13" s="113">
        <v>2</v>
      </c>
      <c r="T13" s="207"/>
      <c r="U13" s="157"/>
      <c r="V13" s="1"/>
      <c r="W13" s="194"/>
      <c r="X13" s="170"/>
      <c r="Y13" s="17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13">
        <v>3</v>
      </c>
      <c r="T14" s="207"/>
      <c r="U14" s="157"/>
      <c r="V14" s="1"/>
      <c r="W14" s="195"/>
      <c r="X14" s="173"/>
      <c r="Y14" s="174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9.5" customHeight="1">
      <c r="A15" s="1"/>
      <c r="B15" s="1"/>
      <c r="C15" s="206" t="s">
        <v>108</v>
      </c>
      <c r="D15" s="14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3">
        <v>4</v>
      </c>
      <c r="T15" s="207"/>
      <c r="U15" s="157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5.75" customHeight="1">
      <c r="A16" s="1"/>
      <c r="B16" s="1"/>
      <c r="C16" s="180" t="s">
        <v>28</v>
      </c>
      <c r="D16" s="149"/>
      <c r="E16" s="63" t="s">
        <v>29</v>
      </c>
      <c r="F16" s="46" t="s">
        <v>30</v>
      </c>
      <c r="G16" s="46" t="s">
        <v>31</v>
      </c>
      <c r="H16" s="46" t="s">
        <v>32</v>
      </c>
      <c r="I16" s="46" t="s">
        <v>33</v>
      </c>
      <c r="J16" s="46" t="s">
        <v>34</v>
      </c>
      <c r="K16" s="46" t="s">
        <v>35</v>
      </c>
      <c r="L16" s="46" t="s">
        <v>36</v>
      </c>
      <c r="M16" s="46" t="s">
        <v>37</v>
      </c>
      <c r="N16" s="46" t="s">
        <v>38</v>
      </c>
      <c r="O16" s="46" t="s">
        <v>39</v>
      </c>
      <c r="P16" s="47" t="s">
        <v>40</v>
      </c>
      <c r="Q16" s="48" t="s">
        <v>109</v>
      </c>
      <c r="R16" s="1"/>
      <c r="S16" s="113">
        <v>5</v>
      </c>
      <c r="T16" s="207"/>
      <c r="U16" s="157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.75" customHeight="1">
      <c r="A17" s="1"/>
      <c r="B17" s="1"/>
      <c r="C17" s="111">
        <v>1</v>
      </c>
      <c r="D17" s="25"/>
      <c r="E17" s="51">
        <f t="shared" ref="E17:E19" si="5">F17+G17+H17</f>
        <v>0</v>
      </c>
      <c r="F17" s="52">
        <f>IF($I$28="G",1,0)+IF($J$31="G",1,0)</f>
        <v>0</v>
      </c>
      <c r="G17" s="52">
        <f>IF($I$28="N",1,0)+IF($J$31="N",1,0)</f>
        <v>0</v>
      </c>
      <c r="H17" s="52">
        <f>IF($I$28="P",1,0)+IF($J$31="P",1,0)</f>
        <v>0</v>
      </c>
      <c r="I17" s="52">
        <f>S28+T31</f>
        <v>0</v>
      </c>
      <c r="J17" s="52">
        <f>G28+H31</f>
        <v>0</v>
      </c>
      <c r="K17" s="52">
        <f>H28+G31</f>
        <v>0</v>
      </c>
      <c r="L17" s="52">
        <f t="shared" ref="L17:L19" si="6">J17-K17</f>
        <v>0</v>
      </c>
      <c r="M17" s="52">
        <f>K28+L31</f>
        <v>0</v>
      </c>
      <c r="N17" s="52">
        <f>L28+K31</f>
        <v>0</v>
      </c>
      <c r="O17" s="52">
        <f t="shared" ref="O17:O19" si="7">M17-N17</f>
        <v>0</v>
      </c>
      <c r="P17" s="52">
        <f t="shared" ref="P17:P19" si="8">(F17*3)+(G17*2)+(H17*1)</f>
        <v>0</v>
      </c>
      <c r="Q17" s="53">
        <f t="shared" ref="Q17:Q19" si="9">RANK(P17,$P$17:$P$19)</f>
        <v>1</v>
      </c>
      <c r="R17" s="1"/>
      <c r="S17" s="58">
        <v>6</v>
      </c>
      <c r="T17" s="213"/>
      <c r="U17" s="160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4.4">
      <c r="A18" s="1"/>
      <c r="B18" s="1"/>
      <c r="C18" s="73">
        <v>2</v>
      </c>
      <c r="D18" s="30"/>
      <c r="E18" s="55">
        <f t="shared" si="5"/>
        <v>0</v>
      </c>
      <c r="F18" s="56">
        <f>IF($J$25="G",1,0)+IF($I$31="G",1,0)</f>
        <v>0</v>
      </c>
      <c r="G18" s="56">
        <f>IF($J$25="N",1,0)+IF($I$31="N",1,0)</f>
        <v>0</v>
      </c>
      <c r="H18" s="56">
        <f>IF($J$25="P",1,0)+IF($I$31="P",1,0)</f>
        <v>0</v>
      </c>
      <c r="I18" s="56">
        <f>T25+S31</f>
        <v>0</v>
      </c>
      <c r="J18" s="56">
        <f>H25+G31</f>
        <v>0</v>
      </c>
      <c r="K18" s="56">
        <f>G25+H31</f>
        <v>0</v>
      </c>
      <c r="L18" s="56">
        <f t="shared" si="6"/>
        <v>0</v>
      </c>
      <c r="M18" s="56">
        <f>L25+K31</f>
        <v>0</v>
      </c>
      <c r="N18" s="56">
        <f>K25+L31</f>
        <v>0</v>
      </c>
      <c r="O18" s="56">
        <f t="shared" si="7"/>
        <v>0</v>
      </c>
      <c r="P18" s="56">
        <f t="shared" si="8"/>
        <v>0</v>
      </c>
      <c r="Q18" s="57">
        <f t="shared" si="9"/>
        <v>1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5.75" customHeight="1">
      <c r="A19" s="1"/>
      <c r="B19" s="1"/>
      <c r="C19" s="76">
        <v>3</v>
      </c>
      <c r="D19" s="40"/>
      <c r="E19" s="59">
        <f t="shared" si="5"/>
        <v>0</v>
      </c>
      <c r="F19" s="60">
        <f>IF($I$25="G",1,0)+IF($J$28="G",1,0)</f>
        <v>0</v>
      </c>
      <c r="G19" s="60">
        <f>IF($I$25="N",1,0)+IF($J$28="N",1,0)</f>
        <v>0</v>
      </c>
      <c r="H19" s="60">
        <f>IF($I$25="P",1,0)+IF($J$28="P",1,0)</f>
        <v>0</v>
      </c>
      <c r="I19" s="60">
        <f>S25+T28</f>
        <v>0</v>
      </c>
      <c r="J19" s="60">
        <f>G25+H28</f>
        <v>0</v>
      </c>
      <c r="K19" s="60">
        <f>H25+G28</f>
        <v>0</v>
      </c>
      <c r="L19" s="60">
        <f t="shared" si="6"/>
        <v>0</v>
      </c>
      <c r="M19" s="60">
        <f>K25+L28</f>
        <v>0</v>
      </c>
      <c r="N19" s="60">
        <f>L25+K28</f>
        <v>0</v>
      </c>
      <c r="O19" s="60">
        <f t="shared" si="7"/>
        <v>0</v>
      </c>
      <c r="P19" s="60">
        <f t="shared" si="8"/>
        <v>0</v>
      </c>
      <c r="Q19" s="61">
        <f t="shared" si="9"/>
        <v>1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30" customHeight="1">
      <c r="A21" s="1"/>
      <c r="B21" s="208" t="s">
        <v>61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9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6.5" customHeight="1">
      <c r="A22" s="1"/>
      <c r="B22" s="190"/>
      <c r="C22" s="191"/>
      <c r="D22" s="191"/>
      <c r="E22" s="191"/>
      <c r="F22" s="192"/>
      <c r="G22" s="152" t="s">
        <v>62</v>
      </c>
      <c r="H22" s="186"/>
      <c r="I22" s="187" t="s">
        <v>63</v>
      </c>
      <c r="J22" s="186"/>
      <c r="K22" s="187" t="s">
        <v>64</v>
      </c>
      <c r="L22" s="186"/>
      <c r="M22" s="187" t="s">
        <v>65</v>
      </c>
      <c r="N22" s="186"/>
      <c r="O22" s="187" t="s">
        <v>66</v>
      </c>
      <c r="P22" s="186"/>
      <c r="Q22" s="187" t="s">
        <v>67</v>
      </c>
      <c r="R22" s="186"/>
      <c r="S22" s="187" t="s">
        <v>33</v>
      </c>
      <c r="T22" s="186"/>
      <c r="U22" s="187" t="s">
        <v>68</v>
      </c>
      <c r="V22" s="15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15.75" customHeight="1">
      <c r="A23" s="1"/>
      <c r="B23" s="102" t="s">
        <v>69</v>
      </c>
      <c r="C23" s="63" t="s">
        <v>70</v>
      </c>
      <c r="D23" s="46" t="s">
        <v>71</v>
      </c>
      <c r="E23" s="46" t="s">
        <v>72</v>
      </c>
      <c r="F23" s="64" t="s">
        <v>73</v>
      </c>
      <c r="G23" s="80" t="s">
        <v>74</v>
      </c>
      <c r="H23" s="81" t="s">
        <v>75</v>
      </c>
      <c r="I23" s="82" t="s">
        <v>76</v>
      </c>
      <c r="J23" s="83" t="s">
        <v>77</v>
      </c>
      <c r="K23" s="82" t="s">
        <v>76</v>
      </c>
      <c r="L23" s="82" t="s">
        <v>77</v>
      </c>
      <c r="M23" s="82" t="s">
        <v>76</v>
      </c>
      <c r="N23" s="82" t="s">
        <v>77</v>
      </c>
      <c r="O23" s="82" t="s">
        <v>76</v>
      </c>
      <c r="P23" s="84" t="s">
        <v>77</v>
      </c>
      <c r="Q23" s="82" t="s">
        <v>76</v>
      </c>
      <c r="R23" s="84" t="s">
        <v>77</v>
      </c>
      <c r="S23" s="82" t="s">
        <v>76</v>
      </c>
      <c r="T23" s="84" t="s">
        <v>77</v>
      </c>
      <c r="U23" s="82" t="s">
        <v>76</v>
      </c>
      <c r="V23" s="85" t="s">
        <v>77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5.75" customHeight="1">
      <c r="A24" s="1"/>
      <c r="B24" s="103" t="s">
        <v>164</v>
      </c>
      <c r="C24" s="70">
        <v>1</v>
      </c>
      <c r="D24" s="71" t="s">
        <v>110</v>
      </c>
      <c r="E24" s="52" t="str">
        <f>IF(D13="","",D13)</f>
        <v/>
      </c>
      <c r="F24" s="52" t="str">
        <f>IF(D12="","",D12)</f>
        <v/>
      </c>
      <c r="G24" s="72"/>
      <c r="H24" s="72"/>
      <c r="I24" s="52" t="str">
        <f t="shared" ref="I24:I25" si="10">IF((AND(G24="",H24="")),"",(IF(G24=H24,"N",(IF(G24&gt;H24,"G","P")))))</f>
        <v/>
      </c>
      <c r="J24" s="52" t="str">
        <f t="shared" ref="J24:J25" si="11">IF((AND(H24="",G24="")),"",(IF(H24=G24,"N",(IF(H24&gt;G24,"G","P")))))</f>
        <v/>
      </c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52" t="str">
        <f t="shared" ref="U24:V24" si="12">IF(AND(G24="",K24="",M24="",O24="",Q24=""),"",(IF((K24*5)+(M24*2)+(O24*3)+(Q24*3)=G24,"ok","erreur")))</f>
        <v/>
      </c>
      <c r="V24" s="53" t="str">
        <f t="shared" si="12"/>
        <v/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15.75" customHeight="1">
      <c r="A25" s="1"/>
      <c r="B25" s="95" t="s">
        <v>207</v>
      </c>
      <c r="C25" s="74">
        <v>2</v>
      </c>
      <c r="D25" s="75" t="s">
        <v>111</v>
      </c>
      <c r="E25" s="56" t="str">
        <f>IF((D19=""),"",D19)</f>
        <v/>
      </c>
      <c r="F25" s="56" t="str">
        <f>IF(D18="","",D18)</f>
        <v/>
      </c>
      <c r="G25" s="29"/>
      <c r="H25" s="29"/>
      <c r="I25" s="56" t="str">
        <f t="shared" si="10"/>
        <v/>
      </c>
      <c r="J25" s="56" t="str">
        <f t="shared" si="11"/>
        <v/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56" t="str">
        <f t="shared" ref="U25:V25" si="13">IF(AND(G25="",K25="",M25="",O25="",Q25=""),"",(IF((K25*5)+(M25*2)+(O25*3)+(Q25*3)=G25,"ok","erreur")))</f>
        <v/>
      </c>
      <c r="V25" s="57" t="str">
        <f t="shared" si="13"/>
        <v/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5.75" customHeight="1">
      <c r="A26" s="1"/>
      <c r="B26" s="204" t="s">
        <v>140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15.75" customHeight="1">
      <c r="A27" s="1"/>
      <c r="B27" s="95" t="s">
        <v>169</v>
      </c>
      <c r="C27" s="74">
        <v>3</v>
      </c>
      <c r="D27" s="75" t="s">
        <v>112</v>
      </c>
      <c r="E27" s="56" t="str">
        <f>IF((D11=""),"",D11)</f>
        <v/>
      </c>
      <c r="F27" s="56" t="str">
        <f>IF((D13=""),"",D13)</f>
        <v/>
      </c>
      <c r="G27" s="29"/>
      <c r="H27" s="29"/>
      <c r="I27" s="56" t="str">
        <f t="shared" ref="I27:I28" si="14">IF((AND(G27="",H27="")),"",(IF(G27=H27,"N",(IF(G27&gt;H27,"G","P")))))</f>
        <v/>
      </c>
      <c r="J27" s="56" t="str">
        <f t="shared" ref="J27:J28" si="15">IF((AND(H27="",G27="")),"",(IF(H27=G27,"N",(IF(H27&gt;G27,"G","P")))))</f>
        <v/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56" t="str">
        <f t="shared" ref="U27:V27" si="16">IF(AND(G27="",K27="",M27="",O27="",Q27=""),"",(IF((K27*5)+(M27*2)+(O27*3)+(Q27*3)=G27,"ok","erreur")))</f>
        <v/>
      </c>
      <c r="V27" s="57" t="str">
        <f t="shared" si="16"/>
        <v/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5.75" customHeight="1">
      <c r="A28" s="1"/>
      <c r="B28" s="95" t="s">
        <v>172</v>
      </c>
      <c r="C28" s="74">
        <v>4</v>
      </c>
      <c r="D28" s="75" t="s">
        <v>113</v>
      </c>
      <c r="E28" s="56" t="str">
        <f>IF((D17=""),"",D17)</f>
        <v/>
      </c>
      <c r="F28" s="56" t="str">
        <f>IF(D19="","",D19)</f>
        <v/>
      </c>
      <c r="G28" s="29"/>
      <c r="H28" s="29"/>
      <c r="I28" s="56" t="str">
        <f t="shared" si="14"/>
        <v/>
      </c>
      <c r="J28" s="56" t="str">
        <f t="shared" si="15"/>
        <v/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56" t="str">
        <f t="shared" ref="U28:V28" si="17">IF(AND(G28="",K28="",M28="",O28="",Q28=""),"",(IF((K28*5)+(M28*2)+(O28*3)+(Q28*3)=G28,"ok","erreur")))</f>
        <v/>
      </c>
      <c r="V28" s="57" t="str">
        <f t="shared" si="17"/>
        <v/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5.75" customHeight="1">
      <c r="A29" s="1"/>
      <c r="B29" s="204" t="s">
        <v>140</v>
      </c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5.75" customHeight="1">
      <c r="A30" s="1"/>
      <c r="B30" s="95" t="s">
        <v>181</v>
      </c>
      <c r="C30" s="74">
        <v>5</v>
      </c>
      <c r="D30" s="75" t="s">
        <v>114</v>
      </c>
      <c r="E30" s="56" t="str">
        <f>IF(D12="","",D12)</f>
        <v/>
      </c>
      <c r="F30" s="56" t="str">
        <f>IF(D11="","",D11)</f>
        <v/>
      </c>
      <c r="G30" s="29"/>
      <c r="H30" s="29"/>
      <c r="I30" s="56" t="str">
        <f t="shared" ref="I30:I31" si="18">IF((AND(G30="",H30="")),"",(IF(G30=H30,"N",(IF(G30&gt;H30,"G","P")))))</f>
        <v/>
      </c>
      <c r="J30" s="56" t="str">
        <f t="shared" ref="J30:J31" si="19">IF((AND(H30="",G30="")),"",(IF(H30=G30,"N",(IF(H30&gt;G30,"G","P")))))</f>
        <v/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56" t="str">
        <f t="shared" ref="U30:V30" si="20">IF(AND(G30="",K30="",M30="",O30="",Q30=""),"",(IF((K30*5)+(M30*2)+(O30*3)+(Q30*3)=G30,"ok","erreur")))</f>
        <v/>
      </c>
      <c r="V30" s="57" t="str">
        <f t="shared" si="20"/>
        <v/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5.75" customHeight="1">
      <c r="A31" s="1"/>
      <c r="B31" s="99" t="s">
        <v>184</v>
      </c>
      <c r="C31" s="82">
        <v>6</v>
      </c>
      <c r="D31" s="86" t="s">
        <v>115</v>
      </c>
      <c r="E31" s="60" t="str">
        <f>IF(D18="","",D18)</f>
        <v/>
      </c>
      <c r="F31" s="60" t="str">
        <f>IF(D17="","",D17)</f>
        <v/>
      </c>
      <c r="G31" s="39"/>
      <c r="H31" s="39"/>
      <c r="I31" s="60" t="str">
        <f t="shared" si="18"/>
        <v/>
      </c>
      <c r="J31" s="60" t="str">
        <f t="shared" si="19"/>
        <v/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60" t="str">
        <f t="shared" ref="U31:V31" si="21">IF(AND(G31="",K31="",M31="",O31="",Q31=""),"",(IF((K31*5)+(M31*2)+(O31*3)+(Q31*3)=G31,"ok","erreur")))</f>
        <v/>
      </c>
      <c r="V31" s="61" t="str">
        <f t="shared" si="21"/>
        <v/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.75" customHeight="1">
      <c r="A32" s="1"/>
      <c r="B32" s="108"/>
      <c r="C32" s="9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5.75" customHeight="1">
      <c r="A33" s="1"/>
      <c r="B33" s="108"/>
      <c r="C33" s="9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30" customHeight="1">
      <c r="A34" s="79"/>
      <c r="B34" s="209" t="s">
        <v>94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63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</row>
    <row r="35" spans="1:43" ht="16.5" customHeight="1">
      <c r="A35" s="1"/>
      <c r="B35" s="190"/>
      <c r="C35" s="191"/>
      <c r="D35" s="191"/>
      <c r="E35" s="191"/>
      <c r="F35" s="192"/>
      <c r="G35" s="152" t="s">
        <v>62</v>
      </c>
      <c r="H35" s="186"/>
      <c r="I35" s="187" t="s">
        <v>63</v>
      </c>
      <c r="J35" s="186"/>
      <c r="K35" s="187" t="s">
        <v>64</v>
      </c>
      <c r="L35" s="186"/>
      <c r="M35" s="187" t="s">
        <v>65</v>
      </c>
      <c r="N35" s="186"/>
      <c r="O35" s="187" t="s">
        <v>66</v>
      </c>
      <c r="P35" s="186"/>
      <c r="Q35" s="187" t="s">
        <v>67</v>
      </c>
      <c r="R35" s="186"/>
      <c r="S35" s="187" t="s">
        <v>33</v>
      </c>
      <c r="T35" s="186"/>
      <c r="U35" s="187" t="s">
        <v>68</v>
      </c>
      <c r="V35" s="15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5.75" customHeight="1">
      <c r="A36" s="1"/>
      <c r="B36" s="114" t="s">
        <v>69</v>
      </c>
      <c r="C36" s="45" t="s">
        <v>70</v>
      </c>
      <c r="D36" s="46" t="s">
        <v>71</v>
      </c>
      <c r="E36" s="46" t="s">
        <v>72</v>
      </c>
      <c r="F36" s="64" t="s">
        <v>73</v>
      </c>
      <c r="G36" s="58" t="s">
        <v>74</v>
      </c>
      <c r="H36" s="115" t="s">
        <v>77</v>
      </c>
      <c r="I36" s="82" t="s">
        <v>76</v>
      </c>
      <c r="J36" s="82" t="s">
        <v>77</v>
      </c>
      <c r="K36" s="82" t="s">
        <v>76</v>
      </c>
      <c r="L36" s="82" t="s">
        <v>77</v>
      </c>
      <c r="M36" s="82" t="s">
        <v>76</v>
      </c>
      <c r="N36" s="82" t="s">
        <v>77</v>
      </c>
      <c r="O36" s="82" t="s">
        <v>76</v>
      </c>
      <c r="P36" s="82" t="s">
        <v>77</v>
      </c>
      <c r="Q36" s="82" t="s">
        <v>76</v>
      </c>
      <c r="R36" s="82" t="s">
        <v>77</v>
      </c>
      <c r="S36" s="82" t="s">
        <v>76</v>
      </c>
      <c r="T36" s="82" t="s">
        <v>77</v>
      </c>
      <c r="U36" s="82" t="s">
        <v>76</v>
      </c>
      <c r="V36" s="116" t="s">
        <v>77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5.75" customHeight="1">
      <c r="A37" s="1"/>
      <c r="B37" s="196" t="s">
        <v>211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4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5.75" customHeight="1">
      <c r="A38" s="1"/>
      <c r="B38" s="73" t="s">
        <v>192</v>
      </c>
      <c r="C38" s="74">
        <v>7</v>
      </c>
      <c r="D38" s="75" t="s">
        <v>208</v>
      </c>
      <c r="E38" s="56" t="str">
        <f>IF(T16="","",T16)</f>
        <v/>
      </c>
      <c r="F38" s="56" t="str">
        <f>IF(T17="","",T17)</f>
        <v/>
      </c>
      <c r="G38" s="29"/>
      <c r="H38" s="29"/>
      <c r="I38" s="56" t="str">
        <f t="shared" ref="I38:I40" si="22">IF((AND(G38="",H38="")),"",(IF(G38=H38,"N",(IF(G38&gt;H38,"G","P")))))</f>
        <v/>
      </c>
      <c r="J38" s="56" t="str">
        <f t="shared" ref="J38:J40" si="23">IF((AND(H38="",G38="")),"",(IF(H38=G38,"N",(IF(H38&gt;G38,"G","P")))))</f>
        <v/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56" t="str">
        <f t="shared" ref="U38:V38" si="24">IF(AND(G38="",K38="",M38="",O38="",Q38=""),"",(IF((K38*5)+(M38*2)+(O38*3)+(Q38*3)=G38,"ok","erreur")))</f>
        <v/>
      </c>
      <c r="V38" s="57" t="str">
        <f t="shared" si="24"/>
        <v/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5.75" customHeight="1">
      <c r="A39" s="1"/>
      <c r="B39" s="73" t="s">
        <v>194</v>
      </c>
      <c r="C39" s="74">
        <v>8</v>
      </c>
      <c r="D39" s="75" t="s">
        <v>209</v>
      </c>
      <c r="E39" s="56" t="str">
        <f t="shared" ref="E39:E40" si="25">IF(T12="","",T12)</f>
        <v/>
      </c>
      <c r="F39" s="56" t="str">
        <f>IF(T15="","",T15)</f>
        <v/>
      </c>
      <c r="G39" s="29"/>
      <c r="H39" s="29"/>
      <c r="I39" s="56" t="str">
        <f t="shared" si="22"/>
        <v/>
      </c>
      <c r="J39" s="56" t="str">
        <f t="shared" si="23"/>
        <v/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56" t="str">
        <f t="shared" ref="U39:V39" si="26">IF(AND(G39="",K39="",M39="",O39="",Q39=""),"",(IF((K39*5)+(M39*2)+(O39*3)+(Q39*3)=G39,"ok","erreur")))</f>
        <v/>
      </c>
      <c r="V39" s="57" t="str">
        <f t="shared" si="26"/>
        <v/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5.75" customHeight="1">
      <c r="A40" s="1"/>
      <c r="B40" s="95" t="s">
        <v>196</v>
      </c>
      <c r="C40" s="74">
        <v>9</v>
      </c>
      <c r="D40" s="75" t="s">
        <v>210</v>
      </c>
      <c r="E40" s="56" t="str">
        <f t="shared" si="25"/>
        <v/>
      </c>
      <c r="F40" s="56" t="str">
        <f>IF(T14="","",T14)</f>
        <v/>
      </c>
      <c r="G40" s="29"/>
      <c r="H40" s="29"/>
      <c r="I40" s="56" t="str">
        <f t="shared" si="22"/>
        <v/>
      </c>
      <c r="J40" s="56" t="str">
        <f t="shared" si="23"/>
        <v/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56" t="str">
        <f t="shared" ref="U40:V40" si="27">IF(AND(G40="",K40="",M40="",O40="",Q40=""),"",(IF((K40*5)+(M40*2)+(O40*3)+(Q40*3)=G40,"ok","erreur")))</f>
        <v/>
      </c>
      <c r="V40" s="57" t="str">
        <f t="shared" si="27"/>
        <v/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5.75" customHeight="1">
      <c r="A41" s="1"/>
      <c r="B41" s="99" t="s">
        <v>198</v>
      </c>
      <c r="C41" s="205" t="s">
        <v>82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60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5.75" customHeight="1">
      <c r="A42" s="1"/>
      <c r="B42" s="108"/>
      <c r="C42" s="94"/>
      <c r="D42" s="94"/>
      <c r="E42" s="94"/>
      <c r="F42" s="94"/>
      <c r="G42" s="94"/>
      <c r="H42" s="94"/>
      <c r="I42" s="9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19.5" customHeight="1">
      <c r="A43" s="1"/>
      <c r="B43" s="117"/>
      <c r="C43" s="206" t="s">
        <v>116</v>
      </c>
      <c r="D43" s="148"/>
      <c r="E43" s="149"/>
      <c r="F43" s="109"/>
      <c r="G43" s="109"/>
      <c r="H43" s="109"/>
      <c r="I43" s="10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5.75" customHeight="1">
      <c r="A44" s="1"/>
      <c r="B44" s="1"/>
      <c r="C44" s="49">
        <v>1</v>
      </c>
      <c r="D44" s="210"/>
      <c r="E44" s="15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5.75" customHeight="1">
      <c r="A45" s="1"/>
      <c r="B45" s="1"/>
      <c r="C45" s="54">
        <v>2</v>
      </c>
      <c r="D45" s="210"/>
      <c r="E45" s="15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5.75" customHeight="1">
      <c r="A46" s="1"/>
      <c r="B46" s="1"/>
      <c r="C46" s="54">
        <v>3</v>
      </c>
      <c r="D46" s="210"/>
      <c r="E46" s="15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5.75" customHeight="1">
      <c r="A47" s="1"/>
      <c r="B47" s="1"/>
      <c r="C47" s="54">
        <v>4</v>
      </c>
      <c r="D47" s="210"/>
      <c r="E47" s="15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5.75" customHeight="1">
      <c r="A48" s="1"/>
      <c r="B48" s="1"/>
      <c r="C48" s="54">
        <v>5</v>
      </c>
      <c r="D48" s="210"/>
      <c r="E48" s="15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5.75" customHeight="1">
      <c r="A49" s="1"/>
      <c r="B49" s="1"/>
      <c r="C49" s="58">
        <v>6</v>
      </c>
      <c r="D49" s="211"/>
      <c r="E49" s="16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1:4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1:4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1:4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1:4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1:4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1:4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1:4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1:4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1:4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1:4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1:4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1:4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1:4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1:4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1:4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1:4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1:4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1:4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1:4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1:4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1:4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1:4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1:4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1:4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1:4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1:4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1:4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1:4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1:4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1:4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1:4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1:4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1:4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1:4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1:4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1:4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1:4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1:4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1:4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1:4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1:4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1:4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1:4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1:4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1:4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1:4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1:4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1:4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1:4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1:4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1:4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1:4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1:4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1:4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1:4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1:4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1:4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1:4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1:4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1:4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1:4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1:4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1:4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1:4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1:4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1:4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1:4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1:4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1:4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1:4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1: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1:4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1:4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1:4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1:4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1:4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1:4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1:4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1:4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1:4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1:4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1:4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1:4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1:4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1:4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1:4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1:4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1:4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1:4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1:4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1:4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1:4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1:4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1:4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1:4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1:4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1:4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1:4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1:4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1:4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1:4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1:4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1:4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1:4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1:4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1:4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1:4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1:4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1:4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1:4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1:4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1:4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1:4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1:4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1:4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1:4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1:4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1:4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1:4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1:4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1:4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1:4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1:4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1:4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1:4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1:4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1:4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1:4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1:4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1:4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1:4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1:4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1:4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1:4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1:4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1:4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1:4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1:4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1:4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1:4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1:4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1:4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4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4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4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4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4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4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4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4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4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4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4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4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4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4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</row>
    <row r="984" spans="1:4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</row>
    <row r="985" spans="1:4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</row>
    <row r="986" spans="1:4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</row>
    <row r="987" spans="1:4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</row>
    <row r="988" spans="1:4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</row>
    <row r="989" spans="1:4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</row>
    <row r="990" spans="1:4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</row>
    <row r="991" spans="1:4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</row>
    <row r="992" spans="1:4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</row>
    <row r="993" spans="1:4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</row>
    <row r="994" spans="1:4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</row>
    <row r="995" spans="1:4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</row>
    <row r="996" spans="1:4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</row>
    <row r="997" spans="1:4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</row>
  </sheetData>
  <mergeCells count="47">
    <mergeCell ref="C10:D10"/>
    <mergeCell ref="W11:Y14"/>
    <mergeCell ref="I22:J22"/>
    <mergeCell ref="K22:L22"/>
    <mergeCell ref="M22:N22"/>
    <mergeCell ref="O22:P22"/>
    <mergeCell ref="Q22:R22"/>
    <mergeCell ref="S22:T22"/>
    <mergeCell ref="C2:G2"/>
    <mergeCell ref="C4:E4"/>
    <mergeCell ref="C9:D9"/>
    <mergeCell ref="F9:G9"/>
    <mergeCell ref="H9:I9"/>
    <mergeCell ref="S11:U11"/>
    <mergeCell ref="T12:U12"/>
    <mergeCell ref="T13:U13"/>
    <mergeCell ref="T14:U14"/>
    <mergeCell ref="T17:U17"/>
    <mergeCell ref="D47:E47"/>
    <mergeCell ref="D48:E48"/>
    <mergeCell ref="D49:E49"/>
    <mergeCell ref="B37:V37"/>
    <mergeCell ref="C41:V41"/>
    <mergeCell ref="C43:E43"/>
    <mergeCell ref="D44:E44"/>
    <mergeCell ref="D45:E45"/>
    <mergeCell ref="D46:E46"/>
    <mergeCell ref="B22:F22"/>
    <mergeCell ref="B26:V26"/>
    <mergeCell ref="B29:V29"/>
    <mergeCell ref="B34:V34"/>
    <mergeCell ref="B35:F35"/>
    <mergeCell ref="G35:H35"/>
    <mergeCell ref="I35:J35"/>
    <mergeCell ref="K35:L35"/>
    <mergeCell ref="M35:N35"/>
    <mergeCell ref="G22:H22"/>
    <mergeCell ref="U22:V22"/>
    <mergeCell ref="O35:P35"/>
    <mergeCell ref="Q35:R35"/>
    <mergeCell ref="S35:T35"/>
    <mergeCell ref="U35:V35"/>
    <mergeCell ref="C15:D15"/>
    <mergeCell ref="T15:U15"/>
    <mergeCell ref="C16:D16"/>
    <mergeCell ref="T16:U16"/>
    <mergeCell ref="B21:V2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0"/>
  <sheetViews>
    <sheetView topLeftCell="A22" workbookViewId="0">
      <selection activeCell="L45" sqref="L45"/>
    </sheetView>
  </sheetViews>
  <sheetFormatPr baseColWidth="10" defaultColWidth="14.44140625" defaultRowHeight="15" customHeight="1"/>
  <cols>
    <col min="1" max="1" width="11.44140625" customWidth="1"/>
    <col min="2" max="2" width="10.6640625" customWidth="1"/>
    <col min="3" max="3" width="12.6640625" customWidth="1"/>
    <col min="4" max="4" width="34.109375" customWidth="1"/>
    <col min="5" max="5" width="13" customWidth="1"/>
    <col min="6" max="6" width="17" customWidth="1"/>
    <col min="7" max="7" width="7.88671875" customWidth="1"/>
    <col min="8" max="8" width="7.5546875" customWidth="1"/>
    <col min="9" max="9" width="8.44140625" customWidth="1"/>
    <col min="10" max="10" width="8.109375" customWidth="1"/>
    <col min="11" max="11" width="8.44140625" customWidth="1"/>
    <col min="12" max="12" width="8.109375" customWidth="1"/>
    <col min="13" max="13" width="11" customWidth="1"/>
    <col min="14" max="14" width="9.109375" customWidth="1"/>
    <col min="15" max="15" width="8.44140625" customWidth="1"/>
    <col min="16" max="16" width="8.109375" customWidth="1"/>
    <col min="17" max="17" width="11.33203125" customWidth="1"/>
    <col min="18" max="18" width="8.109375" customWidth="1"/>
    <col min="19" max="19" width="8.44140625" customWidth="1"/>
    <col min="20" max="20" width="8.109375" customWidth="1"/>
    <col min="21" max="21" width="8.44140625" customWidth="1"/>
    <col min="22" max="22" width="8.109375" customWidth="1"/>
    <col min="23" max="51" width="11.44140625" customWidth="1"/>
  </cols>
  <sheetData>
    <row r="1" spans="1:5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30" customHeight="1">
      <c r="A2" s="1"/>
      <c r="B2" s="1"/>
      <c r="C2" s="42"/>
      <c r="D2" s="147" t="s">
        <v>117</v>
      </c>
      <c r="E2" s="148"/>
      <c r="F2" s="148"/>
      <c r="G2" s="148"/>
      <c r="H2" s="14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21">
      <c r="A3" s="1"/>
      <c r="B3" s="1"/>
      <c r="C3" s="42"/>
      <c r="D3" s="42"/>
      <c r="E3" s="42"/>
      <c r="F3" s="42"/>
      <c r="G3" s="4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21" customHeight="1">
      <c r="A4" s="1"/>
      <c r="B4" s="1"/>
      <c r="C4" s="42"/>
      <c r="D4" s="179" t="s">
        <v>8</v>
      </c>
      <c r="E4" s="153"/>
      <c r="F4" s="154"/>
      <c r="G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21" customHeight="1">
      <c r="A5" s="1"/>
      <c r="B5" s="1"/>
      <c r="C5" s="42"/>
      <c r="D5" s="12" t="s">
        <v>9</v>
      </c>
      <c r="E5" s="13" t="s">
        <v>10</v>
      </c>
      <c r="F5" s="43" t="s">
        <v>11</v>
      </c>
      <c r="G5" s="4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25.5" customHeight="1">
      <c r="A6" s="1"/>
      <c r="B6" s="1"/>
      <c r="C6" s="42"/>
      <c r="D6" s="14" t="s">
        <v>9</v>
      </c>
      <c r="E6" s="13" t="s">
        <v>10</v>
      </c>
      <c r="F6" s="43" t="s">
        <v>13</v>
      </c>
      <c r="G6" s="4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26.25" customHeight="1">
      <c r="A7" s="1"/>
      <c r="B7" s="1"/>
      <c r="C7" s="42"/>
      <c r="D7" s="16" t="s">
        <v>9</v>
      </c>
      <c r="E7" s="17" t="s">
        <v>10</v>
      </c>
      <c r="F7" s="44" t="s">
        <v>16</v>
      </c>
      <c r="G7" s="4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21.75" customHeight="1">
      <c r="A8" s="1"/>
      <c r="B8" s="1"/>
      <c r="C8" s="1"/>
      <c r="D8" s="42"/>
      <c r="E8" s="4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21.75" customHeight="1">
      <c r="A9" s="1"/>
      <c r="B9" s="1"/>
      <c r="C9" s="180" t="s">
        <v>118</v>
      </c>
      <c r="D9" s="149"/>
      <c r="E9" s="4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15.75" customHeight="1">
      <c r="A10" s="1"/>
      <c r="B10" s="1"/>
      <c r="C10" s="180" t="s">
        <v>28</v>
      </c>
      <c r="D10" s="149"/>
      <c r="E10" s="45" t="s">
        <v>29</v>
      </c>
      <c r="F10" s="46" t="s">
        <v>30</v>
      </c>
      <c r="G10" s="46" t="s">
        <v>31</v>
      </c>
      <c r="H10" s="46" t="s">
        <v>32</v>
      </c>
      <c r="I10" s="46" t="s">
        <v>33</v>
      </c>
      <c r="J10" s="46" t="s">
        <v>34</v>
      </c>
      <c r="K10" s="46" t="s">
        <v>35</v>
      </c>
      <c r="L10" s="46" t="s">
        <v>36</v>
      </c>
      <c r="M10" s="46" t="s">
        <v>37</v>
      </c>
      <c r="N10" s="46" t="s">
        <v>38</v>
      </c>
      <c r="O10" s="46" t="s">
        <v>39</v>
      </c>
      <c r="P10" s="47" t="s">
        <v>40</v>
      </c>
      <c r="Q10" s="48" t="s">
        <v>60</v>
      </c>
      <c r="R10" s="1"/>
      <c r="S10" s="180" t="s">
        <v>119</v>
      </c>
      <c r="T10" s="148"/>
      <c r="U10" s="14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5.75" customHeight="1">
      <c r="A11" s="1"/>
      <c r="B11" s="1"/>
      <c r="C11" s="49">
        <v>1</v>
      </c>
      <c r="D11" s="50"/>
      <c r="E11" s="51">
        <f t="shared" ref="E11:E14" si="0">F11+G11+H11</f>
        <v>0</v>
      </c>
      <c r="F11" s="52">
        <f>IF($I$27="G",1,0)+IF($I$32="G",1,0)+IF($I$37="G",1,0)</f>
        <v>0</v>
      </c>
      <c r="G11" s="52">
        <f>IF($I$27="N",1,0)+IF($I$32="N",1,0)+IF($I$37="N",1,0)</f>
        <v>0</v>
      </c>
      <c r="H11" s="52">
        <f>IF($I$27="P",1,0)+IF($I$32="P",1,0)+IF($I$37="P",1,0)</f>
        <v>0</v>
      </c>
      <c r="I11" s="52">
        <f>S27+S32+S37</f>
        <v>0</v>
      </c>
      <c r="J11" s="52">
        <f t="shared" ref="J11:K11" si="1">G27+G32+G37</f>
        <v>0</v>
      </c>
      <c r="K11" s="52">
        <f t="shared" si="1"/>
        <v>0</v>
      </c>
      <c r="L11" s="52">
        <f t="shared" ref="L11:L14" si="2">J11-K11</f>
        <v>0</v>
      </c>
      <c r="M11" s="52">
        <f t="shared" ref="M11:N11" si="3">K27+K32+K37</f>
        <v>0</v>
      </c>
      <c r="N11" s="52">
        <f t="shared" si="3"/>
        <v>0</v>
      </c>
      <c r="O11" s="52">
        <f t="shared" ref="O11:O14" si="4">M11-N11</f>
        <v>0</v>
      </c>
      <c r="P11" s="52">
        <f t="shared" ref="P11:P14" si="5">(F11*3)+(G11*2)+(H11*1)</f>
        <v>0</v>
      </c>
      <c r="Q11" s="53">
        <f t="shared" ref="Q11:Q14" si="6">RANK(P11,$P$11:$P$14)</f>
        <v>1</v>
      </c>
      <c r="R11" s="1"/>
      <c r="S11" s="49">
        <v>1</v>
      </c>
      <c r="T11" s="176"/>
      <c r="U11" s="154"/>
      <c r="V11" s="1"/>
      <c r="W11" s="1"/>
      <c r="X11" s="1"/>
      <c r="Y11" s="1"/>
      <c r="Z11" s="1"/>
      <c r="AA11" s="180" t="s">
        <v>120</v>
      </c>
      <c r="AB11" s="148"/>
      <c r="AC11" s="149"/>
      <c r="AD11" s="65" t="s">
        <v>87</v>
      </c>
      <c r="AE11" s="193" t="s">
        <v>121</v>
      </c>
      <c r="AF11" s="167"/>
      <c r="AG11" s="168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4.4">
      <c r="A12" s="1"/>
      <c r="B12" s="1"/>
      <c r="C12" s="54">
        <v>2</v>
      </c>
      <c r="D12" s="30"/>
      <c r="E12" s="55">
        <f t="shared" si="0"/>
        <v>0</v>
      </c>
      <c r="F12" s="56">
        <f>IF($I$28="G",1,0)+IF($I$33="G",1,0)+IF($J$37="G",1,0)</f>
        <v>0</v>
      </c>
      <c r="G12" s="56">
        <f>IF($I$28="N",1,0)+IF($I$33="N",1,0)+IF($J$37="N",1,0)</f>
        <v>0</v>
      </c>
      <c r="H12" s="56">
        <f>IF($I$28="P",1,0)+IF($I$33="P",1,0)+IF($J$37="P",1,0)</f>
        <v>0</v>
      </c>
      <c r="I12" s="56">
        <f>S28+S33+T37</f>
        <v>0</v>
      </c>
      <c r="J12" s="56">
        <f>G28+G33+H37</f>
        <v>0</v>
      </c>
      <c r="K12" s="56">
        <f>H28+H33+G37</f>
        <v>0</v>
      </c>
      <c r="L12" s="56">
        <f t="shared" si="2"/>
        <v>0</v>
      </c>
      <c r="M12" s="56">
        <f>K28+K33+L37</f>
        <v>0</v>
      </c>
      <c r="N12" s="56">
        <f>L28+L33+K37</f>
        <v>0</v>
      </c>
      <c r="O12" s="56">
        <f t="shared" si="4"/>
        <v>0</v>
      </c>
      <c r="P12" s="56">
        <f t="shared" si="5"/>
        <v>0</v>
      </c>
      <c r="Q12" s="57">
        <f t="shared" si="6"/>
        <v>1</v>
      </c>
      <c r="R12" s="1"/>
      <c r="S12" s="78">
        <v>2</v>
      </c>
      <c r="T12" s="177"/>
      <c r="U12" s="157"/>
      <c r="V12" s="1"/>
      <c r="W12" s="1"/>
      <c r="X12" s="1"/>
      <c r="Y12" s="1"/>
      <c r="Z12" s="1"/>
      <c r="AA12" s="78">
        <v>1</v>
      </c>
      <c r="AB12" s="201"/>
      <c r="AC12" s="202"/>
      <c r="AD12" s="1"/>
      <c r="AE12" s="194"/>
      <c r="AF12" s="170"/>
      <c r="AG12" s="17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5.75" customHeight="1">
      <c r="A13" s="1"/>
      <c r="B13" s="1"/>
      <c r="C13" s="54">
        <v>3</v>
      </c>
      <c r="D13" s="30"/>
      <c r="E13" s="55">
        <f t="shared" si="0"/>
        <v>0</v>
      </c>
      <c r="F13" s="56">
        <f>IF($J$28="G",1,0)+IF($J$32="G",1,0)+IF($I$38="G",1,0)</f>
        <v>0</v>
      </c>
      <c r="G13" s="56">
        <f>IF($J$28="N",1,0)+IF($J$32="N",1,0)+IF($I$38="N",1,0)</f>
        <v>0</v>
      </c>
      <c r="H13" s="56">
        <f>IF($J$28="P",1,0)+IF($J$32="P",1,0)+IF($I$38="P",1,0)</f>
        <v>0</v>
      </c>
      <c r="I13" s="56">
        <f>T28+T32+S38</f>
        <v>0</v>
      </c>
      <c r="J13" s="56">
        <f>H28+H32+G38</f>
        <v>0</v>
      </c>
      <c r="K13" s="56">
        <f>G28+G32+H38</f>
        <v>0</v>
      </c>
      <c r="L13" s="56">
        <f t="shared" si="2"/>
        <v>0</v>
      </c>
      <c r="M13" s="56">
        <f>L28+L32+K38</f>
        <v>0</v>
      </c>
      <c r="N13" s="56">
        <f>K28+K32+L38</f>
        <v>0</v>
      </c>
      <c r="O13" s="56">
        <f t="shared" si="4"/>
        <v>0</v>
      </c>
      <c r="P13" s="56">
        <f t="shared" si="5"/>
        <v>0</v>
      </c>
      <c r="Q13" s="57">
        <f t="shared" si="6"/>
        <v>1</v>
      </c>
      <c r="R13" s="1"/>
      <c r="S13" s="54">
        <v>3</v>
      </c>
      <c r="T13" s="177"/>
      <c r="U13" s="157"/>
      <c r="V13" s="1"/>
      <c r="W13" s="1"/>
      <c r="X13" s="1"/>
      <c r="Y13" s="1"/>
      <c r="Z13" s="1"/>
      <c r="AA13" s="54">
        <v>2</v>
      </c>
      <c r="AB13" s="207"/>
      <c r="AC13" s="157"/>
      <c r="AD13" s="1"/>
      <c r="AE13" s="194"/>
      <c r="AF13" s="170"/>
      <c r="AG13" s="17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5.75" customHeight="1">
      <c r="A14" s="1"/>
      <c r="B14" s="1"/>
      <c r="C14" s="58">
        <v>4</v>
      </c>
      <c r="D14" s="40"/>
      <c r="E14" s="59">
        <f t="shared" si="0"/>
        <v>0</v>
      </c>
      <c r="F14" s="60">
        <f>IF($J$27="G",1,0)+IF($J$33="G",1,0)+IF($J$38="G",1,0)</f>
        <v>0</v>
      </c>
      <c r="G14" s="60">
        <f>IF($J$27="N",1,0)+IF($J$33="N",1,0)+IF($J$38="N",1,0)</f>
        <v>0</v>
      </c>
      <c r="H14" s="60">
        <f>IF($J$27="P",1,0)+IF($J$33="P",1,0)+IF($J$38="P",1,0)</f>
        <v>0</v>
      </c>
      <c r="I14" s="60">
        <f>T27+T33+T38</f>
        <v>0</v>
      </c>
      <c r="J14" s="60">
        <f>H27+H33+H38</f>
        <v>0</v>
      </c>
      <c r="K14" s="60">
        <f>G27+G33+G38</f>
        <v>0</v>
      </c>
      <c r="L14" s="60">
        <f t="shared" si="2"/>
        <v>0</v>
      </c>
      <c r="M14" s="60">
        <f>L27+L33+L38</f>
        <v>0</v>
      </c>
      <c r="N14" s="60">
        <f>K27+K33+K38</f>
        <v>0</v>
      </c>
      <c r="O14" s="60">
        <f t="shared" si="4"/>
        <v>0</v>
      </c>
      <c r="P14" s="60">
        <f t="shared" si="5"/>
        <v>0</v>
      </c>
      <c r="Q14" s="61">
        <f t="shared" si="6"/>
        <v>1</v>
      </c>
      <c r="R14" s="1"/>
      <c r="S14" s="58">
        <v>4</v>
      </c>
      <c r="T14" s="178"/>
      <c r="U14" s="160"/>
      <c r="V14" s="65" t="s">
        <v>87</v>
      </c>
      <c r="W14" s="193" t="s">
        <v>83</v>
      </c>
      <c r="X14" s="167"/>
      <c r="Y14" s="168"/>
      <c r="Z14" s="1"/>
      <c r="AA14" s="54">
        <v>3</v>
      </c>
      <c r="AB14" s="207"/>
      <c r="AC14" s="157"/>
      <c r="AD14" s="118"/>
      <c r="AE14" s="194"/>
      <c r="AF14" s="170"/>
      <c r="AG14" s="17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21.75" customHeight="1">
      <c r="A15" s="1"/>
      <c r="B15" s="1"/>
      <c r="C15" s="1"/>
      <c r="D15" s="42"/>
      <c r="E15" s="4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94"/>
      <c r="X15" s="170"/>
      <c r="Y15" s="171"/>
      <c r="Z15" s="1"/>
      <c r="AA15" s="54">
        <v>4</v>
      </c>
      <c r="AB15" s="207"/>
      <c r="AC15" s="157"/>
      <c r="AD15" s="1"/>
      <c r="AE15" s="195"/>
      <c r="AF15" s="173"/>
      <c r="AG15" s="17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21.75" customHeight="1">
      <c r="A16" s="1"/>
      <c r="B16" s="1"/>
      <c r="C16" s="180" t="s">
        <v>122</v>
      </c>
      <c r="D16" s="149"/>
      <c r="E16" s="4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94"/>
      <c r="X16" s="170"/>
      <c r="Y16" s="171"/>
      <c r="Z16" s="1"/>
      <c r="AA16" s="54">
        <v>5</v>
      </c>
      <c r="AB16" s="207"/>
      <c r="AC16" s="157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5.75" customHeight="1">
      <c r="A17" s="1"/>
      <c r="B17" s="1"/>
      <c r="C17" s="180" t="s">
        <v>28</v>
      </c>
      <c r="D17" s="149"/>
      <c r="E17" s="45" t="s">
        <v>29</v>
      </c>
      <c r="F17" s="46" t="s">
        <v>30</v>
      </c>
      <c r="G17" s="46" t="s">
        <v>31</v>
      </c>
      <c r="H17" s="46" t="s">
        <v>32</v>
      </c>
      <c r="I17" s="46" t="s">
        <v>33</v>
      </c>
      <c r="J17" s="46" t="s">
        <v>34</v>
      </c>
      <c r="K17" s="46" t="s">
        <v>35</v>
      </c>
      <c r="L17" s="46" t="s">
        <v>36</v>
      </c>
      <c r="M17" s="46" t="s">
        <v>37</v>
      </c>
      <c r="N17" s="46" t="s">
        <v>38</v>
      </c>
      <c r="O17" s="46" t="s">
        <v>39</v>
      </c>
      <c r="P17" s="47" t="s">
        <v>40</v>
      </c>
      <c r="Q17" s="48" t="s">
        <v>60</v>
      </c>
      <c r="R17" s="1"/>
      <c r="S17" s="180" t="s">
        <v>123</v>
      </c>
      <c r="T17" s="148"/>
      <c r="U17" s="149"/>
      <c r="V17" s="65" t="s">
        <v>87</v>
      </c>
      <c r="W17" s="195"/>
      <c r="X17" s="173"/>
      <c r="Y17" s="174"/>
      <c r="Z17" s="1"/>
      <c r="AA17" s="54">
        <v>6</v>
      </c>
      <c r="AB17" s="207"/>
      <c r="AC17" s="157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4.4">
      <c r="A18" s="1"/>
      <c r="B18" s="1"/>
      <c r="C18" s="49">
        <v>1</v>
      </c>
      <c r="D18" s="50"/>
      <c r="E18" s="119">
        <f t="shared" ref="E18:E21" si="7">F18+G18+H18</f>
        <v>0</v>
      </c>
      <c r="F18" s="52">
        <f>IF($I$29="G",1,0)+IF($I$34="G",1,0)+IF($I$39="G",1,0)</f>
        <v>0</v>
      </c>
      <c r="G18" s="52">
        <f>IF($I$29="N",1,0)+IF($I$34="N",1,0)+IF($I$39="N",1,0)</f>
        <v>0</v>
      </c>
      <c r="H18" s="52">
        <f>IF($I$29="P",1,0)+IF($I$34="P",1,0)+IF($I$39="P",1,0)</f>
        <v>0</v>
      </c>
      <c r="I18" s="52">
        <f>S29+S34+S39</f>
        <v>0</v>
      </c>
      <c r="J18" s="52">
        <f t="shared" ref="J18:K18" si="8">G29+G34+G39</f>
        <v>0</v>
      </c>
      <c r="K18" s="52">
        <f t="shared" si="8"/>
        <v>0</v>
      </c>
      <c r="L18" s="52">
        <f t="shared" ref="L18:L21" si="9">J18-K18</f>
        <v>0</v>
      </c>
      <c r="M18" s="52">
        <f t="shared" ref="M18:N18" si="10">K29+K34+K39</f>
        <v>0</v>
      </c>
      <c r="N18" s="52">
        <f t="shared" si="10"/>
        <v>0</v>
      </c>
      <c r="O18" s="52">
        <f t="shared" ref="O18:O21" si="11">M18-N18</f>
        <v>0</v>
      </c>
      <c r="P18" s="52">
        <f t="shared" ref="P18:P21" si="12">(F18*3)+(G18*2)+(H18*1)</f>
        <v>0</v>
      </c>
      <c r="Q18" s="53">
        <f t="shared" ref="Q18:Q21" si="13">RANK(P18,$P$18:$P$21)</f>
        <v>1</v>
      </c>
      <c r="R18" s="1"/>
      <c r="S18" s="49">
        <v>1</v>
      </c>
      <c r="T18" s="176"/>
      <c r="U18" s="154"/>
      <c r="V18" s="1"/>
      <c r="W18" s="1"/>
      <c r="X18" s="1"/>
      <c r="Y18" s="1"/>
      <c r="Z18" s="1"/>
      <c r="AA18" s="54">
        <v>7</v>
      </c>
      <c r="AB18" s="207"/>
      <c r="AC18" s="157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.75" customHeight="1">
      <c r="A19" s="1"/>
      <c r="B19" s="1"/>
      <c r="C19" s="54">
        <v>2</v>
      </c>
      <c r="D19" s="30"/>
      <c r="E19" s="120">
        <f t="shared" si="7"/>
        <v>0</v>
      </c>
      <c r="F19" s="56">
        <f>IF($I$30="G",1,0)+IF($I$35="G",1,0)+IF($J$39="G",1,0)</f>
        <v>0</v>
      </c>
      <c r="G19" s="56">
        <f>IF($I$30="N",1,0)+IF($I$35="N",1,0)+IF($J$39="N",1,0)</f>
        <v>0</v>
      </c>
      <c r="H19" s="56">
        <f>IF($I$30="P",1,0)+IF($I$35="P",1,0)+IF($J$39="P",1,0)</f>
        <v>0</v>
      </c>
      <c r="I19" s="56">
        <f>S30+S35+T39</f>
        <v>0</v>
      </c>
      <c r="J19" s="56">
        <f>G30+G35+H39</f>
        <v>0</v>
      </c>
      <c r="K19" s="56">
        <f>H30+H35+G39</f>
        <v>0</v>
      </c>
      <c r="L19" s="56">
        <f t="shared" si="9"/>
        <v>0</v>
      </c>
      <c r="M19" s="56">
        <f>K30+K35+L39</f>
        <v>0</v>
      </c>
      <c r="N19" s="56">
        <f>L30+L35+K39</f>
        <v>0</v>
      </c>
      <c r="O19" s="56">
        <f t="shared" si="11"/>
        <v>0</v>
      </c>
      <c r="P19" s="56">
        <f t="shared" si="12"/>
        <v>0</v>
      </c>
      <c r="Q19" s="57">
        <f t="shared" si="13"/>
        <v>1</v>
      </c>
      <c r="R19" s="1"/>
      <c r="S19" s="78">
        <v>2</v>
      </c>
      <c r="T19" s="177"/>
      <c r="U19" s="157"/>
      <c r="V19" s="1"/>
      <c r="W19" s="1"/>
      <c r="X19" s="1"/>
      <c r="Y19" s="1"/>
      <c r="Z19" s="1"/>
      <c r="AA19" s="58">
        <v>8</v>
      </c>
      <c r="AB19" s="213"/>
      <c r="AC19" s="160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4.4">
      <c r="A20" s="1"/>
      <c r="B20" s="1"/>
      <c r="C20" s="54">
        <v>3</v>
      </c>
      <c r="D20" s="30"/>
      <c r="E20" s="120">
        <f t="shared" si="7"/>
        <v>0</v>
      </c>
      <c r="F20" s="56">
        <f>IF($J$30="G",1,0)+IF($J$34="G",1,0)+IF($I$40="G",1,0)</f>
        <v>0</v>
      </c>
      <c r="G20" s="56">
        <f>IF($J$30="N",1,0)+IF($J$34="N",1,0)+IF($I$40="N",1,0)</f>
        <v>0</v>
      </c>
      <c r="H20" s="56">
        <f>IF($J$30="P",1,0)+IF($J$34="P",1,0)+IF($I$40="P",1,0)</f>
        <v>0</v>
      </c>
      <c r="I20" s="56">
        <f>T30+T34+S40</f>
        <v>0</v>
      </c>
      <c r="J20" s="56">
        <f>H30+H34+G40</f>
        <v>0</v>
      </c>
      <c r="K20" s="56">
        <f>G30+G34+H40</f>
        <v>0</v>
      </c>
      <c r="L20" s="56">
        <f t="shared" si="9"/>
        <v>0</v>
      </c>
      <c r="M20" s="56">
        <f>L30+L34+K40</f>
        <v>0</v>
      </c>
      <c r="N20" s="56">
        <f>K30+K34+L40</f>
        <v>0</v>
      </c>
      <c r="O20" s="56">
        <f t="shared" si="11"/>
        <v>0</v>
      </c>
      <c r="P20" s="56">
        <f t="shared" si="12"/>
        <v>0</v>
      </c>
      <c r="Q20" s="57">
        <f t="shared" si="13"/>
        <v>1</v>
      </c>
      <c r="R20" s="1"/>
      <c r="S20" s="54">
        <v>3</v>
      </c>
      <c r="T20" s="177"/>
      <c r="U20" s="157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5.75" customHeight="1">
      <c r="A21" s="1"/>
      <c r="B21" s="1"/>
      <c r="C21" s="58">
        <v>4</v>
      </c>
      <c r="D21" s="40"/>
      <c r="E21" s="121">
        <f t="shared" si="7"/>
        <v>0</v>
      </c>
      <c r="F21" s="60">
        <f>IF($J$29="G",1,0)+IF($J$35="G",1,0)+IF($J$40="G",1,0)</f>
        <v>0</v>
      </c>
      <c r="G21" s="60">
        <f>IF($J$29="N",1,0)+IF($J$35="N",1,0)+IF($J$40="N",1,0)</f>
        <v>0</v>
      </c>
      <c r="H21" s="60">
        <f>IF($J$29="P",1,0)+IF($J$35="P",1,0)+IF($J$40="P",1,0)</f>
        <v>0</v>
      </c>
      <c r="I21" s="60">
        <f>T29+T35+T40</f>
        <v>0</v>
      </c>
      <c r="J21" s="60">
        <f>H29+H35+H40</f>
        <v>0</v>
      </c>
      <c r="K21" s="60">
        <f>G29+G35+G40</f>
        <v>0</v>
      </c>
      <c r="L21" s="60">
        <f t="shared" si="9"/>
        <v>0</v>
      </c>
      <c r="M21" s="60">
        <f>L29+L35+L40</f>
        <v>0</v>
      </c>
      <c r="N21" s="60">
        <f>K29+K35+K40</f>
        <v>0</v>
      </c>
      <c r="O21" s="60">
        <f t="shared" si="11"/>
        <v>0</v>
      </c>
      <c r="P21" s="60">
        <f t="shared" si="12"/>
        <v>0</v>
      </c>
      <c r="Q21" s="61">
        <f t="shared" si="13"/>
        <v>1</v>
      </c>
      <c r="R21" s="1"/>
      <c r="S21" s="58">
        <v>4</v>
      </c>
      <c r="T21" s="178"/>
      <c r="U21" s="160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29.25" customHeight="1">
      <c r="A24" s="1"/>
      <c r="B24" s="181" t="s">
        <v>124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9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6.5" customHeight="1">
      <c r="A25" s="1"/>
      <c r="B25" s="190"/>
      <c r="C25" s="191"/>
      <c r="D25" s="191"/>
      <c r="E25" s="191"/>
      <c r="F25" s="192"/>
      <c r="G25" s="152" t="s">
        <v>62</v>
      </c>
      <c r="H25" s="186"/>
      <c r="I25" s="187" t="s">
        <v>63</v>
      </c>
      <c r="J25" s="186"/>
      <c r="K25" s="188" t="s">
        <v>64</v>
      </c>
      <c r="L25" s="189"/>
      <c r="M25" s="187" t="s">
        <v>65</v>
      </c>
      <c r="N25" s="153"/>
      <c r="O25" s="187" t="s">
        <v>66</v>
      </c>
      <c r="P25" s="186"/>
      <c r="Q25" s="187" t="s">
        <v>67</v>
      </c>
      <c r="R25" s="186"/>
      <c r="S25" s="187" t="s">
        <v>33</v>
      </c>
      <c r="T25" s="186"/>
      <c r="U25" s="188" t="s">
        <v>68</v>
      </c>
      <c r="V25" s="163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.75" customHeight="1">
      <c r="A26" s="1"/>
      <c r="B26" s="62" t="s">
        <v>69</v>
      </c>
      <c r="C26" s="63" t="s">
        <v>70</v>
      </c>
      <c r="D26" s="46" t="s">
        <v>71</v>
      </c>
      <c r="E26" s="46" t="s">
        <v>72</v>
      </c>
      <c r="F26" s="64" t="s">
        <v>73</v>
      </c>
      <c r="G26" s="80" t="s">
        <v>74</v>
      </c>
      <c r="H26" s="81" t="s">
        <v>75</v>
      </c>
      <c r="I26" s="82" t="s">
        <v>76</v>
      </c>
      <c r="J26" s="83" t="s">
        <v>77</v>
      </c>
      <c r="K26" s="82" t="s">
        <v>76</v>
      </c>
      <c r="L26" s="82" t="s">
        <v>77</v>
      </c>
      <c r="M26" s="82" t="s">
        <v>76</v>
      </c>
      <c r="N26" s="82" t="s">
        <v>77</v>
      </c>
      <c r="O26" s="82" t="s">
        <v>76</v>
      </c>
      <c r="P26" s="84" t="s">
        <v>77</v>
      </c>
      <c r="Q26" s="82" t="s">
        <v>76</v>
      </c>
      <c r="R26" s="84" t="s">
        <v>77</v>
      </c>
      <c r="S26" s="82" t="s">
        <v>76</v>
      </c>
      <c r="T26" s="84" t="s">
        <v>77</v>
      </c>
      <c r="U26" s="82" t="s">
        <v>76</v>
      </c>
      <c r="V26" s="85" t="s">
        <v>77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5.75" customHeight="1">
      <c r="A27" s="1"/>
      <c r="B27" s="69" t="s">
        <v>164</v>
      </c>
      <c r="C27" s="70">
        <v>1</v>
      </c>
      <c r="D27" s="71" t="s">
        <v>125</v>
      </c>
      <c r="E27" s="52" t="str">
        <f t="shared" ref="E27:E28" si="14">IF(D11="","",D11)</f>
        <v/>
      </c>
      <c r="F27" s="52" t="str">
        <f>IF(D14="","",D14)</f>
        <v/>
      </c>
      <c r="G27" s="72"/>
      <c r="H27" s="72"/>
      <c r="I27" s="52" t="str">
        <f t="shared" ref="I27:I40" si="15">IF((AND(G27="",H27="")),"",(IF(G27=H27,"N",(IF(G27&gt;H27,"G","P")))))</f>
        <v/>
      </c>
      <c r="J27" s="52" t="str">
        <f t="shared" ref="J27:J40" si="16">IF((AND(H27="",G27="")),"",(IF(H27=G27,"N",(IF(H27&gt;G27,"G","P")))))</f>
        <v/>
      </c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52" t="str">
        <f t="shared" ref="U27:V27" si="17">IF(AND(G27="",K27="",M27="",O27="",Q27=""),"",(IF((K27*5)+(M27*2)+(O27*3)+(Q27*3)=G27,"ok","erreur")))</f>
        <v/>
      </c>
      <c r="V27" s="53" t="str">
        <f t="shared" si="17"/>
        <v/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.75" customHeight="1">
      <c r="A28" s="1"/>
      <c r="B28" s="73" t="s">
        <v>207</v>
      </c>
      <c r="C28" s="74">
        <v>2</v>
      </c>
      <c r="D28" s="75" t="s">
        <v>126</v>
      </c>
      <c r="E28" s="56" t="str">
        <f t="shared" si="14"/>
        <v/>
      </c>
      <c r="F28" s="56" t="str">
        <f>IF(D13="","",D13)</f>
        <v/>
      </c>
      <c r="G28" s="29"/>
      <c r="H28" s="29"/>
      <c r="I28" s="56" t="str">
        <f t="shared" si="15"/>
        <v/>
      </c>
      <c r="J28" s="56" t="str">
        <f t="shared" si="16"/>
        <v/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56" t="str">
        <f t="shared" ref="U28:V28" si="18">IF(AND(G28="",K28="",M28="",O28="",Q28=""),"",(IF((K28*5)+(M28*2)+(O28*3)+(Q28*3)=G28,"ok","erreur")))</f>
        <v/>
      </c>
      <c r="V28" s="57" t="str">
        <f t="shared" si="18"/>
        <v/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5.75" customHeight="1">
      <c r="A29" s="1"/>
      <c r="B29" s="73" t="s">
        <v>212</v>
      </c>
      <c r="C29" s="74">
        <v>3</v>
      </c>
      <c r="D29" s="75" t="s">
        <v>127</v>
      </c>
      <c r="E29" s="56" t="str">
        <f t="shared" ref="E29:E30" si="19">IF(D18="","",D18)</f>
        <v/>
      </c>
      <c r="F29" s="56" t="str">
        <f>IF(D21="","",D21)</f>
        <v/>
      </c>
      <c r="G29" s="29"/>
      <c r="H29" s="29"/>
      <c r="I29" s="56" t="str">
        <f t="shared" si="15"/>
        <v/>
      </c>
      <c r="J29" s="56" t="str">
        <f t="shared" si="16"/>
        <v/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56" t="str">
        <f t="shared" ref="U29:V29" si="20">IF(AND(G29="",K29="",M29="",O29="",Q29=""),"",(IF((K29*5)+(M29*2)+(O29*3)+(Q29*3)=G29,"ok","erreur")))</f>
        <v/>
      </c>
      <c r="V29" s="57" t="str">
        <f t="shared" si="20"/>
        <v/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.75" customHeight="1">
      <c r="A30" s="1"/>
      <c r="B30" s="73" t="s">
        <v>166</v>
      </c>
      <c r="C30" s="74">
        <v>4</v>
      </c>
      <c r="D30" s="75" t="s">
        <v>128</v>
      </c>
      <c r="E30" s="56" t="str">
        <f t="shared" si="19"/>
        <v/>
      </c>
      <c r="F30" s="56" t="str">
        <f>IF(D20="","",D20)</f>
        <v/>
      </c>
      <c r="G30" s="29"/>
      <c r="H30" s="29"/>
      <c r="I30" s="56" t="str">
        <f t="shared" si="15"/>
        <v/>
      </c>
      <c r="J30" s="56" t="str">
        <f t="shared" si="16"/>
        <v/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56" t="str">
        <f t="shared" ref="U30:V30" si="21">IF(AND(G30="",K30="",M30="",O30="",Q30=""),"",(IF((K30*5)+(M30*2)+(O30*3)+(Q30*3)=G30,"ok","erreur")))</f>
        <v/>
      </c>
      <c r="V30" s="57" t="str">
        <f t="shared" si="21"/>
        <v/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.75" customHeight="1">
      <c r="A31" s="124"/>
      <c r="B31" s="164" t="s">
        <v>213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20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</row>
    <row r="32" spans="1:51" ht="15.75" customHeight="1">
      <c r="A32" s="1"/>
      <c r="B32" s="73" t="s">
        <v>172</v>
      </c>
      <c r="C32" s="74">
        <v>5</v>
      </c>
      <c r="D32" s="75" t="s">
        <v>129</v>
      </c>
      <c r="E32" s="56" t="str">
        <f>IF(D11="","",D11)</f>
        <v/>
      </c>
      <c r="F32" s="56" t="str">
        <f>IF(D13="","",D13)</f>
        <v/>
      </c>
      <c r="G32" s="29"/>
      <c r="H32" s="29"/>
      <c r="I32" s="56" t="str">
        <f t="shared" si="15"/>
        <v/>
      </c>
      <c r="J32" s="56" t="str">
        <f t="shared" si="16"/>
        <v/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56" t="str">
        <f t="shared" ref="U32:V32" si="22">IF(AND(G32="",K32="",M32="",O32="",Q32=""),"",(IF((K32*5)+(M32*2)+(O32*3)+(Q32*3)=G32,"ok","erreur")))</f>
        <v/>
      </c>
      <c r="V32" s="57" t="str">
        <f t="shared" si="22"/>
        <v/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.75" customHeight="1">
      <c r="A33" s="1"/>
      <c r="B33" s="73" t="s">
        <v>175</v>
      </c>
      <c r="C33" s="74">
        <v>6</v>
      </c>
      <c r="D33" s="75" t="s">
        <v>130</v>
      </c>
      <c r="E33" s="56" t="str">
        <f>IF(D12="","",D12)</f>
        <v/>
      </c>
      <c r="F33" s="56" t="str">
        <f>IF(D14="","",D14)</f>
        <v/>
      </c>
      <c r="G33" s="29"/>
      <c r="H33" s="29"/>
      <c r="I33" s="56" t="str">
        <f t="shared" si="15"/>
        <v/>
      </c>
      <c r="J33" s="56" t="str">
        <f t="shared" si="16"/>
        <v/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56" t="str">
        <f t="shared" ref="U33:V33" si="23">IF(AND(G33="",K33="",M33="",O33="",Q33=""),"",(IF((K33*5)+(M33*2)+(O33*3)+(Q33*3)=G33,"ok","erreur")))</f>
        <v/>
      </c>
      <c r="V33" s="57" t="str">
        <f t="shared" si="23"/>
        <v/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5.75" customHeight="1">
      <c r="A34" s="1"/>
      <c r="B34" s="73" t="s">
        <v>178</v>
      </c>
      <c r="C34" s="74">
        <v>7</v>
      </c>
      <c r="D34" s="75" t="s">
        <v>131</v>
      </c>
      <c r="E34" s="56" t="str">
        <f>IF(D18="","",D18)</f>
        <v/>
      </c>
      <c r="F34" s="56" t="str">
        <f>IF(D20="","",D20)</f>
        <v/>
      </c>
      <c r="G34" s="29"/>
      <c r="H34" s="29"/>
      <c r="I34" s="56" t="str">
        <f t="shared" si="15"/>
        <v/>
      </c>
      <c r="J34" s="56" t="str">
        <f t="shared" si="16"/>
        <v/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56" t="str">
        <f t="shared" ref="U34:V34" si="24">IF(AND(G34="",K34="",M34="",O34="",Q34=""),"",(IF((K34*5)+(M34*2)+(O34*3)+(Q34*3)=G34,"ok","erreur")))</f>
        <v/>
      </c>
      <c r="V34" s="57" t="str">
        <f t="shared" si="24"/>
        <v/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.75" customHeight="1">
      <c r="A35" s="1"/>
      <c r="B35" s="73" t="s">
        <v>181</v>
      </c>
      <c r="C35" s="74">
        <v>8</v>
      </c>
      <c r="D35" s="75" t="s">
        <v>132</v>
      </c>
      <c r="E35" s="56" t="str">
        <f>IF(D19="","",D19)</f>
        <v/>
      </c>
      <c r="F35" s="56" t="str">
        <f>IF(D21="","",D21)</f>
        <v/>
      </c>
      <c r="G35" s="29"/>
      <c r="H35" s="29"/>
      <c r="I35" s="56" t="str">
        <f t="shared" si="15"/>
        <v/>
      </c>
      <c r="J35" s="56" t="str">
        <f t="shared" si="16"/>
        <v/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56" t="str">
        <f t="shared" ref="U35:V35" si="25">IF(AND(G35="",K35="",M35="",O35="",Q35=""),"",(IF((K35*5)+(M35*2)+(O35*3)+(Q35*3)=G35,"ok","erreur")))</f>
        <v/>
      </c>
      <c r="V35" s="57" t="str">
        <f t="shared" si="25"/>
        <v/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5.75" customHeight="1">
      <c r="A36" s="124"/>
      <c r="B36" s="164" t="s">
        <v>213</v>
      </c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20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</row>
    <row r="37" spans="1:51" ht="15.75" customHeight="1">
      <c r="A37" s="1"/>
      <c r="B37" s="73" t="s">
        <v>187</v>
      </c>
      <c r="C37" s="74">
        <v>9</v>
      </c>
      <c r="D37" s="75" t="s">
        <v>133</v>
      </c>
      <c r="E37" s="56" t="str">
        <f>IF(D11="","",D11)</f>
        <v/>
      </c>
      <c r="F37" s="56" t="str">
        <f>IF(D12="","",D12)</f>
        <v/>
      </c>
      <c r="G37" s="29"/>
      <c r="H37" s="29"/>
      <c r="I37" s="56" t="str">
        <f t="shared" si="15"/>
        <v/>
      </c>
      <c r="J37" s="56" t="str">
        <f t="shared" si="16"/>
        <v/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56" t="str">
        <f t="shared" ref="U37:V37" si="26">IF(AND(G37="",K37="",M37="",O37="",Q37=""),"",(IF((K37*5)+(M37*2)+(O37*3)+(Q37*3)=G37,"ok","erreur")))</f>
        <v/>
      </c>
      <c r="V37" s="57" t="str">
        <f t="shared" si="26"/>
        <v/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5.75" customHeight="1">
      <c r="A38" s="1"/>
      <c r="B38" s="73" t="s">
        <v>190</v>
      </c>
      <c r="C38" s="74">
        <v>10</v>
      </c>
      <c r="D38" s="75" t="s">
        <v>134</v>
      </c>
      <c r="E38" s="56" t="str">
        <f>IF(D13="","",D13)</f>
        <v/>
      </c>
      <c r="F38" s="56" t="str">
        <f>IF(D14="","",D14)</f>
        <v/>
      </c>
      <c r="G38" s="29"/>
      <c r="H38" s="29"/>
      <c r="I38" s="56" t="str">
        <f t="shared" si="15"/>
        <v/>
      </c>
      <c r="J38" s="56" t="str">
        <f t="shared" si="16"/>
        <v/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56" t="str">
        <f t="shared" ref="U38:V38" si="27">IF(AND(G38="",K38="",M38="",O38="",Q38=""),"",(IF((K38*5)+(M38*2)+(O38*3)+(Q38*3)=G38,"ok","erreur")))</f>
        <v/>
      </c>
      <c r="V38" s="57" t="str">
        <f t="shared" si="27"/>
        <v/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5.75" customHeight="1">
      <c r="A39" s="1"/>
      <c r="B39" s="73" t="s">
        <v>192</v>
      </c>
      <c r="C39" s="74">
        <v>11</v>
      </c>
      <c r="D39" s="75" t="s">
        <v>135</v>
      </c>
      <c r="E39" s="56" t="str">
        <f>IF(D18="","",D18)</f>
        <v/>
      </c>
      <c r="F39" s="56" t="str">
        <f>IF(D19="","",D19)</f>
        <v/>
      </c>
      <c r="G39" s="29"/>
      <c r="H39" s="29"/>
      <c r="I39" s="56" t="str">
        <f t="shared" si="15"/>
        <v/>
      </c>
      <c r="J39" s="56" t="str">
        <f t="shared" si="16"/>
        <v/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56" t="str">
        <f t="shared" ref="U39:V39" si="28">IF(AND(G39="",K39="",M39="",O39="",Q39=""),"",(IF((K39*5)+(M39*2)+(O39*3)+(Q39*3)=G39,"ok","erreur")))</f>
        <v/>
      </c>
      <c r="V39" s="57" t="str">
        <f t="shared" si="28"/>
        <v/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5.75" customHeight="1" thickBot="1">
      <c r="A40" s="1"/>
      <c r="B40" s="76" t="s">
        <v>194</v>
      </c>
      <c r="C40" s="82">
        <v>12</v>
      </c>
      <c r="D40" s="86" t="s">
        <v>136</v>
      </c>
      <c r="E40" s="60" t="str">
        <f>IF(D20="","",D20)</f>
        <v/>
      </c>
      <c r="F40" s="60" t="str">
        <f>IF(D21="","",D21)</f>
        <v/>
      </c>
      <c r="G40" s="39"/>
      <c r="H40" s="39"/>
      <c r="I40" s="60" t="str">
        <f t="shared" si="15"/>
        <v/>
      </c>
      <c r="J40" s="60" t="str">
        <f t="shared" si="16"/>
        <v/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60" t="str">
        <f t="shared" ref="U40:V40" si="29">IF(AND(G40="",K40="",M40="",O40="",Q40=""),"",(IF((K40*5)+(M40*2)+(O40*3)+(Q40*3)=G40,"ok","erreur")))</f>
        <v/>
      </c>
      <c r="V40" s="61" t="str">
        <f t="shared" si="29"/>
        <v/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.75" customHeight="1" thickBot="1">
      <c r="A41" s="124"/>
      <c r="B41" s="76" t="s">
        <v>196</v>
      </c>
      <c r="C41" s="221" t="s">
        <v>82</v>
      </c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3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</row>
    <row r="42" spans="1:51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5.75" customHeight="1">
      <c r="A44" s="1"/>
      <c r="B44" s="1"/>
      <c r="C44" s="180" t="s">
        <v>137</v>
      </c>
      <c r="D44" s="148"/>
      <c r="E44" s="14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.75" customHeight="1">
      <c r="A45" s="1"/>
      <c r="B45" s="1"/>
      <c r="C45" s="78">
        <v>1</v>
      </c>
      <c r="D45" s="216"/>
      <c r="E45" s="217"/>
      <c r="F45" s="64" t="s">
        <v>138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.75" customHeight="1">
      <c r="A46" s="1"/>
      <c r="B46" s="1"/>
      <c r="C46" s="54">
        <v>2</v>
      </c>
      <c r="D46" s="216"/>
      <c r="E46" s="21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5.75" customHeight="1">
      <c r="A47" s="1"/>
      <c r="B47" s="1"/>
      <c r="C47" s="54">
        <v>3</v>
      </c>
      <c r="D47" s="216"/>
      <c r="E47" s="21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5.75" customHeight="1">
      <c r="A48" s="1"/>
      <c r="B48" s="1"/>
      <c r="C48" s="54">
        <v>4</v>
      </c>
      <c r="D48" s="216"/>
      <c r="E48" s="2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5.75" customHeight="1">
      <c r="A49" s="1"/>
      <c r="B49" s="1"/>
      <c r="C49" s="54">
        <v>5</v>
      </c>
      <c r="D49" s="216"/>
      <c r="E49" s="217"/>
      <c r="F49" s="64" t="s">
        <v>138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.75" customHeight="1">
      <c r="A50" s="1"/>
      <c r="B50" s="1"/>
      <c r="C50" s="54">
        <v>6</v>
      </c>
      <c r="D50" s="216"/>
      <c r="E50" s="2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5.75" customHeight="1">
      <c r="A51" s="1"/>
      <c r="B51" s="1"/>
      <c r="C51" s="54">
        <v>7</v>
      </c>
      <c r="D51" s="216"/>
      <c r="E51" s="2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.75" customHeight="1">
      <c r="A52" s="1"/>
      <c r="B52" s="1"/>
      <c r="C52" s="58">
        <v>8</v>
      </c>
      <c r="D52" s="216"/>
      <c r="E52" s="21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1:5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1:5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1:5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1:5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5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1:5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1:5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1:5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1:5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1:5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1:5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1:5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1:5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1:5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1:5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1:5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1:5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1:5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1:5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5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1:5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1:5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1:5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1:5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1:5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1:5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1:5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1:5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1:5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1:5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1:5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1:5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1:5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1:5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1:5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1:5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1:5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1:5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1:5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1:5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1:5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1:5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1:5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1:5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1:5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1:5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1:5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1:5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1:5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1:5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1:5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1:5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1:5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1:5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1:5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1:5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1:5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1:5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1:5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1:5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1:5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1:5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</sheetData>
  <mergeCells count="49">
    <mergeCell ref="W14:Y17"/>
    <mergeCell ref="AB14:AC14"/>
    <mergeCell ref="AB15:AC15"/>
    <mergeCell ref="AB16:AC16"/>
    <mergeCell ref="AB17:AC17"/>
    <mergeCell ref="AE11:AG15"/>
    <mergeCell ref="AB12:AC12"/>
    <mergeCell ref="AB18:AC18"/>
    <mergeCell ref="AB19:AC19"/>
    <mergeCell ref="AB13:AC13"/>
    <mergeCell ref="D2:H2"/>
    <mergeCell ref="D4:F4"/>
    <mergeCell ref="C9:D9"/>
    <mergeCell ref="C10:D10"/>
    <mergeCell ref="AA11:AC11"/>
    <mergeCell ref="D47:E47"/>
    <mergeCell ref="T11:U11"/>
    <mergeCell ref="T12:U12"/>
    <mergeCell ref="S10:U10"/>
    <mergeCell ref="T13:U13"/>
    <mergeCell ref="C16:D16"/>
    <mergeCell ref="C17:D17"/>
    <mergeCell ref="T14:U14"/>
    <mergeCell ref="G25:H25"/>
    <mergeCell ref="I25:J25"/>
    <mergeCell ref="B31:V31"/>
    <mergeCell ref="B36:V36"/>
    <mergeCell ref="C41:V41"/>
    <mergeCell ref="C44:E44"/>
    <mergeCell ref="D45:E45"/>
    <mergeCell ref="D46:E46"/>
    <mergeCell ref="D48:E48"/>
    <mergeCell ref="D49:E49"/>
    <mergeCell ref="D50:E50"/>
    <mergeCell ref="D51:E51"/>
    <mergeCell ref="D52:E52"/>
    <mergeCell ref="U25:V25"/>
    <mergeCell ref="S17:U17"/>
    <mergeCell ref="T18:U18"/>
    <mergeCell ref="T19:U19"/>
    <mergeCell ref="T20:U20"/>
    <mergeCell ref="T21:U21"/>
    <mergeCell ref="B24:V24"/>
    <mergeCell ref="B25:F25"/>
    <mergeCell ref="K25:L25"/>
    <mergeCell ref="M25:N25"/>
    <mergeCell ref="O25:P25"/>
    <mergeCell ref="Q25:R25"/>
    <mergeCell ref="S25:T25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00"/>
  <sheetViews>
    <sheetView workbookViewId="0">
      <selection activeCell="G24" sqref="G24"/>
    </sheetView>
  </sheetViews>
  <sheetFormatPr baseColWidth="10" defaultColWidth="14.44140625" defaultRowHeight="15" customHeight="1"/>
  <cols>
    <col min="1" max="2" width="10" customWidth="1"/>
    <col min="3" max="3" width="24.88671875" customWidth="1"/>
    <col min="4" max="4" width="10" customWidth="1"/>
    <col min="5" max="5" width="33.5546875" customWidth="1"/>
    <col min="6" max="26" width="10" customWidth="1"/>
  </cols>
  <sheetData>
    <row r="1" spans="3:5" ht="15.75" customHeight="1"/>
    <row r="2" spans="3:5" ht="24" customHeight="1">
      <c r="C2" s="218" t="s">
        <v>204</v>
      </c>
      <c r="D2" s="148"/>
      <c r="E2" s="149"/>
    </row>
    <row r="3" spans="3:5" ht="32.25" customHeight="1">
      <c r="C3" s="131" t="s">
        <v>141</v>
      </c>
      <c r="D3" s="125"/>
      <c r="E3" s="126"/>
    </row>
    <row r="4" spans="3:5" ht="15.75" customHeight="1">
      <c r="C4" s="102" t="s">
        <v>69</v>
      </c>
      <c r="D4" s="63" t="s">
        <v>70</v>
      </c>
      <c r="E4" s="64" t="s">
        <v>71</v>
      </c>
    </row>
    <row r="5" spans="3:5" ht="14.4">
      <c r="C5" s="127">
        <v>0</v>
      </c>
      <c r="D5" s="70">
        <v>1</v>
      </c>
      <c r="E5" s="132" t="s">
        <v>144</v>
      </c>
    </row>
    <row r="6" spans="3:5" ht="14.4">
      <c r="C6" s="122">
        <v>1.3888888888888888E-2</v>
      </c>
      <c r="D6" s="74">
        <v>2</v>
      </c>
      <c r="E6" s="130" t="s">
        <v>153</v>
      </c>
    </row>
    <row r="7" spans="3:5" ht="14.4">
      <c r="C7" s="127">
        <v>2.7777777777777801E-2</v>
      </c>
      <c r="D7" s="74">
        <v>3</v>
      </c>
      <c r="E7" s="130" t="s">
        <v>142</v>
      </c>
    </row>
    <row r="8" spans="3:5" ht="14.4">
      <c r="C8" s="122">
        <v>4.1666666666666699E-2</v>
      </c>
      <c r="D8" s="74">
        <v>4</v>
      </c>
      <c r="E8" s="130" t="s">
        <v>154</v>
      </c>
    </row>
    <row r="9" spans="3:5" ht="14.4">
      <c r="C9" s="127">
        <v>5.5555555555555601E-2</v>
      </c>
      <c r="D9" s="74">
        <v>5</v>
      </c>
      <c r="E9" s="130" t="s">
        <v>145</v>
      </c>
    </row>
    <row r="10" spans="3:5" ht="14.4">
      <c r="C10" s="122">
        <v>6.9444444444444406E-2</v>
      </c>
      <c r="D10" s="74">
        <v>6</v>
      </c>
      <c r="E10" s="130" t="s">
        <v>155</v>
      </c>
    </row>
    <row r="11" spans="3:5" ht="14.4">
      <c r="C11" s="127">
        <v>8.3333333333333301E-2</v>
      </c>
      <c r="D11" s="74">
        <v>7</v>
      </c>
      <c r="E11" s="130" t="s">
        <v>143</v>
      </c>
    </row>
    <row r="12" spans="3:5" ht="14.4">
      <c r="C12" s="122">
        <v>9.7222222222222196E-2</v>
      </c>
      <c r="D12" s="74">
        <v>8</v>
      </c>
      <c r="E12" s="130" t="s">
        <v>156</v>
      </c>
    </row>
    <row r="13" spans="3:5" ht="14.4">
      <c r="C13" s="127">
        <v>0.11111111111111099</v>
      </c>
      <c r="D13" s="74">
        <v>9</v>
      </c>
      <c r="E13" s="130" t="s">
        <v>139</v>
      </c>
    </row>
    <row r="14" spans="3:5" ht="14.4">
      <c r="C14" s="122">
        <v>0.125</v>
      </c>
      <c r="D14" s="74">
        <v>10</v>
      </c>
      <c r="E14" s="130" t="s">
        <v>112</v>
      </c>
    </row>
    <row r="15" spans="3:5" ht="14.4">
      <c r="C15" s="127">
        <v>0.13888888888888901</v>
      </c>
      <c r="D15" s="74">
        <v>11</v>
      </c>
      <c r="E15" s="130" t="s">
        <v>157</v>
      </c>
    </row>
    <row r="16" spans="3:5" ht="14.4">
      <c r="C16" s="122">
        <v>0.15277777777777801</v>
      </c>
      <c r="D16" s="74">
        <v>12</v>
      </c>
      <c r="E16" s="130" t="s">
        <v>150</v>
      </c>
    </row>
    <row r="17" spans="3:5" ht="14.4">
      <c r="C17" s="127">
        <v>0.16666666666666699</v>
      </c>
      <c r="D17" s="74">
        <v>13</v>
      </c>
      <c r="E17" s="130" t="s">
        <v>151</v>
      </c>
    </row>
    <row r="18" spans="3:5" ht="14.4">
      <c r="C18" s="122">
        <v>0.180555555555556</v>
      </c>
      <c r="D18" s="74">
        <v>14</v>
      </c>
      <c r="E18" s="130" t="s">
        <v>113</v>
      </c>
    </row>
    <row r="19" spans="3:5" ht="14.4">
      <c r="C19" s="127">
        <v>0.194444444444444</v>
      </c>
      <c r="D19" s="74">
        <v>15</v>
      </c>
      <c r="E19" s="130" t="s">
        <v>158</v>
      </c>
    </row>
    <row r="20" spans="3:5" ht="14.4">
      <c r="C20" s="122">
        <v>0.20833333333333301</v>
      </c>
      <c r="D20" s="74">
        <v>16</v>
      </c>
      <c r="E20" s="130" t="s">
        <v>159</v>
      </c>
    </row>
    <row r="21" spans="3:5" ht="15.75" customHeight="1">
      <c r="C21" s="127">
        <v>0.22222222222222199</v>
      </c>
      <c r="D21" s="74">
        <v>17</v>
      </c>
      <c r="E21" s="130" t="s">
        <v>148</v>
      </c>
    </row>
    <row r="22" spans="3:5" ht="15.75" customHeight="1">
      <c r="C22" s="122">
        <v>0.23611111111111099</v>
      </c>
      <c r="D22" s="74">
        <v>18</v>
      </c>
      <c r="E22" s="130" t="s">
        <v>160</v>
      </c>
    </row>
    <row r="23" spans="3:5" ht="15.75" customHeight="1">
      <c r="C23" s="127">
        <v>0.25</v>
      </c>
      <c r="D23" s="74">
        <v>19</v>
      </c>
      <c r="E23" s="130" t="s">
        <v>146</v>
      </c>
    </row>
    <row r="24" spans="3:5" ht="15.75" customHeight="1">
      <c r="C24" s="122">
        <v>0.26388888888888901</v>
      </c>
      <c r="D24" s="74">
        <v>20</v>
      </c>
      <c r="E24" s="130" t="s">
        <v>161</v>
      </c>
    </row>
    <row r="25" spans="3:5" ht="15.75" customHeight="1">
      <c r="C25" s="127">
        <v>0.27777777777777801</v>
      </c>
      <c r="D25" s="74">
        <v>21</v>
      </c>
      <c r="E25" s="130" t="s">
        <v>149</v>
      </c>
    </row>
    <row r="26" spans="3:5" ht="15.75" customHeight="1">
      <c r="C26" s="122">
        <v>0.29166666666666702</v>
      </c>
      <c r="D26" s="74">
        <v>22</v>
      </c>
      <c r="E26" s="130" t="s">
        <v>162</v>
      </c>
    </row>
    <row r="27" spans="3:5" ht="15.75" customHeight="1">
      <c r="C27" s="127">
        <v>0.30555555555555602</v>
      </c>
      <c r="D27" s="74">
        <v>23</v>
      </c>
      <c r="E27" s="130" t="s">
        <v>147</v>
      </c>
    </row>
    <row r="28" spans="3:5" ht="15.75" customHeight="1">
      <c r="C28" s="122">
        <v>0.31944444444444398</v>
      </c>
      <c r="D28" s="74">
        <v>24</v>
      </c>
      <c r="E28" s="130" t="s">
        <v>163</v>
      </c>
    </row>
    <row r="29" spans="3:5" ht="15.75" customHeight="1">
      <c r="C29" s="127">
        <v>0.33333333333333298</v>
      </c>
      <c r="D29" s="128" t="s">
        <v>165</v>
      </c>
      <c r="E29" s="129"/>
    </row>
    <row r="30" spans="3:5" ht="32.25" customHeight="1">
      <c r="C30" s="133" t="s">
        <v>200</v>
      </c>
      <c r="D30" s="134"/>
      <c r="E30" s="135"/>
    </row>
    <row r="31" spans="3:5" ht="15.75" customHeight="1">
      <c r="C31" s="136" t="s">
        <v>69</v>
      </c>
      <c r="D31" s="137" t="s">
        <v>70</v>
      </c>
      <c r="E31" s="138" t="s">
        <v>71</v>
      </c>
    </row>
    <row r="32" spans="3:5" ht="15.75" customHeight="1">
      <c r="C32" s="139">
        <v>0</v>
      </c>
      <c r="D32" s="140">
        <v>25</v>
      </c>
      <c r="E32" s="141" t="s">
        <v>167</v>
      </c>
    </row>
    <row r="33" spans="3:5" ht="15.75" customHeight="1">
      <c r="C33" s="142">
        <v>1.3888888888888888E-2</v>
      </c>
      <c r="D33" s="143">
        <v>26</v>
      </c>
      <c r="E33" s="123" t="s">
        <v>168</v>
      </c>
    </row>
    <row r="34" spans="3:5" ht="15.75" customHeight="1">
      <c r="C34" s="139">
        <v>2.7777777777777801E-2</v>
      </c>
      <c r="D34" s="143">
        <v>27</v>
      </c>
      <c r="E34" s="123" t="s">
        <v>170</v>
      </c>
    </row>
    <row r="35" spans="3:5" ht="15.75" customHeight="1">
      <c r="C35" s="142">
        <v>4.1666666666666699E-2</v>
      </c>
      <c r="D35" s="143">
        <v>28</v>
      </c>
      <c r="E35" s="123" t="s">
        <v>171</v>
      </c>
    </row>
    <row r="36" spans="3:5" ht="15.75" customHeight="1">
      <c r="C36" s="139">
        <v>5.5555555555555601E-2</v>
      </c>
      <c r="D36" s="143">
        <v>29</v>
      </c>
      <c r="E36" s="123" t="s">
        <v>173</v>
      </c>
    </row>
    <row r="37" spans="3:5" ht="15.75" customHeight="1">
      <c r="C37" s="142">
        <v>6.9444444444444406E-2</v>
      </c>
      <c r="D37" s="143">
        <v>30</v>
      </c>
      <c r="E37" s="123" t="s">
        <v>174</v>
      </c>
    </row>
    <row r="38" spans="3:5" ht="15.75" customHeight="1">
      <c r="C38" s="139">
        <v>8.3333333333333301E-2</v>
      </c>
      <c r="D38" s="143">
        <v>31</v>
      </c>
      <c r="E38" s="123" t="s">
        <v>176</v>
      </c>
    </row>
    <row r="39" spans="3:5" ht="15.75" customHeight="1">
      <c r="C39" s="142">
        <v>9.7222222222222196E-2</v>
      </c>
      <c r="D39" s="143">
        <v>32</v>
      </c>
      <c r="E39" s="123" t="s">
        <v>177</v>
      </c>
    </row>
    <row r="40" spans="3:5" ht="15.75" customHeight="1">
      <c r="C40" s="139">
        <v>0.11111111111111099</v>
      </c>
      <c r="D40" s="143">
        <v>33</v>
      </c>
      <c r="E40" s="123" t="s">
        <v>179</v>
      </c>
    </row>
    <row r="41" spans="3:5" ht="15.75" customHeight="1">
      <c r="C41" s="142">
        <v>0.125</v>
      </c>
      <c r="D41" s="143">
        <v>34</v>
      </c>
      <c r="E41" s="123" t="s">
        <v>180</v>
      </c>
    </row>
    <row r="42" spans="3:5" ht="15.75" customHeight="1">
      <c r="C42" s="139">
        <v>0.13888888888888901</v>
      </c>
      <c r="D42" s="143">
        <v>35</v>
      </c>
      <c r="E42" s="123" t="s">
        <v>182</v>
      </c>
    </row>
    <row r="43" spans="3:5" ht="15.75" customHeight="1">
      <c r="C43" s="142">
        <v>0.15277777777777801</v>
      </c>
      <c r="D43" s="143">
        <v>36</v>
      </c>
      <c r="E43" s="123" t="s">
        <v>183</v>
      </c>
    </row>
    <row r="44" spans="3:5" ht="15.75" customHeight="1">
      <c r="C44" s="139">
        <v>0.16666666666666699</v>
      </c>
      <c r="D44" s="143">
        <v>37</v>
      </c>
      <c r="E44" s="123" t="s">
        <v>185</v>
      </c>
    </row>
    <row r="45" spans="3:5" ht="15.75" customHeight="1">
      <c r="C45" s="142">
        <v>0.180555555555556</v>
      </c>
      <c r="D45" s="143">
        <v>38</v>
      </c>
      <c r="E45" s="123" t="s">
        <v>186</v>
      </c>
    </row>
    <row r="46" spans="3:5" ht="15.75" customHeight="1">
      <c r="C46" s="139">
        <v>0.194444444444444</v>
      </c>
      <c r="D46" s="143">
        <v>39</v>
      </c>
      <c r="E46" s="123" t="s">
        <v>188</v>
      </c>
    </row>
    <row r="47" spans="3:5" ht="15.75" customHeight="1">
      <c r="C47" s="142">
        <v>0.20833333333333301</v>
      </c>
      <c r="D47" s="143">
        <v>40</v>
      </c>
      <c r="E47" s="123" t="s">
        <v>189</v>
      </c>
    </row>
    <row r="48" spans="3:5" ht="15.75" customHeight="1">
      <c r="C48" s="139">
        <v>0.22222222222222199</v>
      </c>
      <c r="D48" s="143">
        <v>41</v>
      </c>
      <c r="E48" s="144" t="s">
        <v>201</v>
      </c>
    </row>
    <row r="49" spans="3:5" ht="15.75" customHeight="1">
      <c r="C49" s="142">
        <v>0.23611111111111099</v>
      </c>
      <c r="D49" s="143">
        <v>42</v>
      </c>
      <c r="E49" s="123" t="s">
        <v>191</v>
      </c>
    </row>
    <row r="50" spans="3:5" ht="15.75" customHeight="1">
      <c r="C50" s="139">
        <v>0.25</v>
      </c>
      <c r="D50" s="143">
        <v>43</v>
      </c>
      <c r="E50" s="144" t="s">
        <v>202</v>
      </c>
    </row>
    <row r="51" spans="3:5" ht="15.75" customHeight="1">
      <c r="C51" s="142">
        <v>0.26388888888888901</v>
      </c>
      <c r="D51" s="143">
        <v>44</v>
      </c>
      <c r="E51" s="123" t="s">
        <v>193</v>
      </c>
    </row>
    <row r="52" spans="3:5" ht="15.75" customHeight="1">
      <c r="C52" s="139">
        <v>0.27777777777777801</v>
      </c>
      <c r="D52" s="143">
        <v>45</v>
      </c>
      <c r="E52" s="144" t="s">
        <v>203</v>
      </c>
    </row>
    <row r="53" spans="3:5" ht="15.75" customHeight="1">
      <c r="C53" s="142">
        <v>0.29166666666666702</v>
      </c>
      <c r="D53" s="143">
        <v>46</v>
      </c>
      <c r="E53" s="123" t="s">
        <v>195</v>
      </c>
    </row>
    <row r="54" spans="3:5" ht="15.75" customHeight="1">
      <c r="C54" s="139">
        <v>0.30555555555555602</v>
      </c>
      <c r="D54" s="143">
        <v>47</v>
      </c>
      <c r="E54" s="123" t="s">
        <v>197</v>
      </c>
    </row>
    <row r="55" spans="3:5" ht="15.75" customHeight="1">
      <c r="C55" s="142">
        <v>0.31944444444444398</v>
      </c>
      <c r="D55" s="143">
        <v>48</v>
      </c>
      <c r="E55" s="123" t="s">
        <v>199</v>
      </c>
    </row>
    <row r="56" spans="3:5" ht="15.75" customHeight="1">
      <c r="C56" s="139">
        <v>0.33333333333333298</v>
      </c>
      <c r="D56" s="145" t="s">
        <v>152</v>
      </c>
      <c r="E56" s="146"/>
    </row>
    <row r="57" spans="3:5" ht="15.75" customHeight="1"/>
    <row r="58" spans="3:5" ht="15.75" customHeight="1"/>
    <row r="59" spans="3:5" ht="15.75" customHeight="1"/>
    <row r="60" spans="3:5" ht="15.75" customHeight="1"/>
    <row r="61" spans="3:5" ht="15.75" customHeight="1"/>
    <row r="62" spans="3:5" ht="15.75" customHeight="1"/>
    <row r="63" spans="3:5" ht="15.75" customHeight="1"/>
    <row r="64" spans="3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E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POINTS et CAS EGALITE</vt:lpstr>
      <vt:lpstr>Tableau à 3</vt:lpstr>
      <vt:lpstr>tableau à 4</vt:lpstr>
      <vt:lpstr>tableau à 5</vt:lpstr>
      <vt:lpstr>tableau à 6</vt:lpstr>
      <vt:lpstr>Tableau à 8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jtrehard</dc:creator>
  <cp:lastModifiedBy>Lydie Labadesse</cp:lastModifiedBy>
  <dcterms:created xsi:type="dcterms:W3CDTF">2011-03-31T13:39:03Z</dcterms:created>
  <dcterms:modified xsi:type="dcterms:W3CDTF">2023-02-17T16:01:11Z</dcterms:modified>
</cp:coreProperties>
</file>